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19\Español\11-Noviembre\"/>
    </mc:Choice>
  </mc:AlternateContent>
  <bookViews>
    <workbookView xWindow="0" yWindow="0" windowWidth="24000" windowHeight="10935"/>
  </bookViews>
  <sheets>
    <sheet name="Fiscal Interna (DOP)" sheetId="19" r:id="rId1"/>
    <sheet name="Verificacion" sheetId="22" state="hidden" r:id="rId2"/>
  </sheets>
  <externalReferences>
    <externalReference r:id="rId3"/>
    <externalReference r:id="rId4"/>
  </externalReferences>
  <definedNames>
    <definedName name="__123Graph_A" localSheetId="1" hidden="1">'[1]shared data'!#REF!</definedName>
    <definedName name="__123Graph_A" hidden="1">'[1]shared data'!#REF!</definedName>
    <definedName name="__123Graph_B" localSheetId="1" hidden="1">'[1]shared data'!#REF!</definedName>
    <definedName name="__123Graph_B" hidden="1">'[1]shared data'!#REF!</definedName>
    <definedName name="__123Graph_C" localSheetId="1" hidden="1">'[1]shared data'!#REF!</definedName>
    <definedName name="__123Graph_C" hidden="1">'[1]shared data'!#REF!</definedName>
    <definedName name="__123Graph_D" hidden="1">'[1]shared data'!$B$7937:$C$7937</definedName>
    <definedName name="__123Graph_E" localSheetId="1" hidden="1">'[1]shared data'!#REF!</definedName>
    <definedName name="__123Graph_E" hidden="1">'[1]shared data'!#REF!</definedName>
    <definedName name="__123Graph_F" localSheetId="1" hidden="1">'[1]shared data'!#REF!</definedName>
    <definedName name="__123Graph_F" hidden="1">'[1]shared data'!#REF!</definedName>
    <definedName name="__123Graph_X" hidden="1">'[1]shared data'!$B$7901:$C$7901</definedName>
    <definedName name="_Fill" hidden="1">'[1]shared data'!$A$4:$A$642</definedName>
    <definedName name="_Fill1" localSheetId="1" hidden="1">#REF!</definedName>
    <definedName name="_Fill1" hidden="1">#REF!</definedName>
    <definedName name="_xlnm._FilterDatabase" localSheetId="0" hidden="1">'Fiscal Interna (DOP)'!$B$12:$O$220</definedName>
    <definedName name="_xlnm._FilterDatabase" localSheetId="1" hidden="1">Verificacion!$B$12:$O$222</definedName>
    <definedName name="_xlnm._FilterDatabase" hidden="1">[2]C!$P$428:$T$428</definedName>
    <definedName name="_Key1" localSheetId="1" hidden="1">#REF!</definedName>
    <definedName name="_Key1" hidden="1">#REF!</definedName>
    <definedName name="_Order1" hidden="1">255</definedName>
    <definedName name="_Parse_Out" localSheetId="1" hidden="1">#REF!</definedName>
    <definedName name="_Parse_Out" hidden="1">#REF!</definedName>
    <definedName name="_Regression_Int" hidden="1">1</definedName>
    <definedName name="_Regression_Out" hidden="1">[2]C!$AK$18:$AK$18</definedName>
    <definedName name="_Regression_X" hidden="1">[2]C!$AK$11:$AU$11</definedName>
    <definedName name="_Regression_Y" hidden="1">[2]C!$AK$10:$AU$10</definedName>
    <definedName name="_Sort" localSheetId="1" hidden="1">#REF!</definedName>
    <definedName name="_Sort" hidden="1">#REF!</definedName>
    <definedName name="ergferger" localSheetId="0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k" localSheetId="0" hidden="1">{"Main Economic Indicators",#N/A,FALSE,"C"}</definedName>
    <definedName name="k" localSheetId="1" hidden="1">{"Main Economic Indicators",#N/A,FALSE,"C"}</definedName>
    <definedName name="k" hidden="1">{"Main Economic Indicators",#N/A,FALSE,"C"}</definedName>
    <definedName name="rtre" localSheetId="0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wrn.Main._.Economic._.Indicators." localSheetId="0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</definedNames>
  <calcPr calcId="162913"/>
</workbook>
</file>

<file path=xl/calcChain.xml><?xml version="1.0" encoding="utf-8"?>
<calcChain xmlns="http://schemas.openxmlformats.org/spreadsheetml/2006/main">
  <c r="I15" i="22" l="1"/>
  <c r="N205" i="22" l="1"/>
  <c r="K205" i="22"/>
  <c r="L205" i="22"/>
  <c r="O188" i="22"/>
  <c r="O187" i="22"/>
  <c r="O186" i="22"/>
  <c r="N185" i="22"/>
  <c r="M185" i="22"/>
  <c r="L185" i="22"/>
  <c r="K185" i="22"/>
  <c r="J185" i="22"/>
  <c r="I185" i="22"/>
  <c r="H185" i="22"/>
  <c r="G185" i="22"/>
  <c r="G180" i="22" s="1"/>
  <c r="F185" i="22"/>
  <c r="E185" i="22"/>
  <c r="D185" i="22"/>
  <c r="C185" i="22"/>
  <c r="C180" i="22" s="1"/>
  <c r="O184" i="22"/>
  <c r="O183" i="22"/>
  <c r="O182" i="22"/>
  <c r="N181" i="22"/>
  <c r="M181" i="22"/>
  <c r="L181" i="22"/>
  <c r="K181" i="22"/>
  <c r="J181" i="22"/>
  <c r="J180" i="22" s="1"/>
  <c r="I181" i="22"/>
  <c r="H181" i="22"/>
  <c r="G181" i="22"/>
  <c r="F181" i="22"/>
  <c r="F180" i="22" s="1"/>
  <c r="E181" i="22"/>
  <c r="D181" i="22"/>
  <c r="C181" i="22"/>
  <c r="N180" i="22"/>
  <c r="O178" i="22"/>
  <c r="O177" i="22"/>
  <c r="O176" i="22"/>
  <c r="N175" i="22"/>
  <c r="M175" i="22"/>
  <c r="L175" i="22"/>
  <c r="K175" i="22"/>
  <c r="J175" i="22"/>
  <c r="J170" i="22" s="1"/>
  <c r="I175" i="22"/>
  <c r="H175" i="22"/>
  <c r="G175" i="22"/>
  <c r="F175" i="22"/>
  <c r="E175" i="22"/>
  <c r="D175" i="22"/>
  <c r="C175" i="22"/>
  <c r="O174" i="22"/>
  <c r="O173" i="22"/>
  <c r="O172" i="22"/>
  <c r="N171" i="22"/>
  <c r="M171" i="22"/>
  <c r="L171" i="22"/>
  <c r="K171" i="22"/>
  <c r="J171" i="22"/>
  <c r="I171" i="22"/>
  <c r="H171" i="22"/>
  <c r="G171" i="22"/>
  <c r="F171" i="22"/>
  <c r="E171" i="22"/>
  <c r="D171" i="22"/>
  <c r="C171" i="22"/>
  <c r="O168" i="22"/>
  <c r="O167" i="22"/>
  <c r="O166" i="22"/>
  <c r="N165" i="22"/>
  <c r="M165" i="22"/>
  <c r="L165" i="22"/>
  <c r="K165" i="22"/>
  <c r="J165" i="22"/>
  <c r="I165" i="22"/>
  <c r="H165" i="22"/>
  <c r="G165" i="22"/>
  <c r="F165" i="22"/>
  <c r="E165" i="22"/>
  <c r="D165" i="22"/>
  <c r="C165" i="22"/>
  <c r="O164" i="22"/>
  <c r="O163" i="22"/>
  <c r="O162" i="22"/>
  <c r="C153" i="22"/>
  <c r="C149" i="22"/>
  <c r="O146" i="22"/>
  <c r="O145" i="22"/>
  <c r="O144" i="22"/>
  <c r="N143" i="22"/>
  <c r="M143" i="22"/>
  <c r="L143" i="22"/>
  <c r="K143" i="22"/>
  <c r="J143" i="22"/>
  <c r="I143" i="22"/>
  <c r="H143" i="22"/>
  <c r="G143" i="22"/>
  <c r="F143" i="22"/>
  <c r="E143" i="22"/>
  <c r="D143" i="22"/>
  <c r="C143" i="22"/>
  <c r="O142" i="22"/>
  <c r="O141" i="22"/>
  <c r="O140" i="22"/>
  <c r="O134" i="22"/>
  <c r="O133" i="22"/>
  <c r="O132" i="22"/>
  <c r="N131" i="22"/>
  <c r="M131" i="22"/>
  <c r="L131" i="22"/>
  <c r="K131" i="22"/>
  <c r="J131" i="22"/>
  <c r="I131" i="22"/>
  <c r="H131" i="22"/>
  <c r="G131" i="22"/>
  <c r="F131" i="22"/>
  <c r="E131" i="22"/>
  <c r="D131" i="22"/>
  <c r="C131" i="22"/>
  <c r="O130" i="22"/>
  <c r="O129" i="22"/>
  <c r="O128" i="22"/>
  <c r="O127" i="22"/>
  <c r="N126" i="22"/>
  <c r="M126" i="22"/>
  <c r="M125" i="22" s="1"/>
  <c r="L126" i="22"/>
  <c r="K126" i="22"/>
  <c r="K125" i="22" s="1"/>
  <c r="J126" i="22"/>
  <c r="I126" i="22"/>
  <c r="I125" i="22" s="1"/>
  <c r="H126" i="22"/>
  <c r="G126" i="22"/>
  <c r="G125" i="22" s="1"/>
  <c r="F126" i="22"/>
  <c r="E126" i="22"/>
  <c r="E125" i="22" s="1"/>
  <c r="D126" i="22"/>
  <c r="D125" i="22" s="1"/>
  <c r="C126" i="22"/>
  <c r="C125" i="22" s="1"/>
  <c r="O123" i="22"/>
  <c r="O122" i="22"/>
  <c r="O121" i="22"/>
  <c r="N120" i="22"/>
  <c r="M120" i="22"/>
  <c r="L120" i="22"/>
  <c r="K120" i="22"/>
  <c r="J120" i="22"/>
  <c r="I120" i="22"/>
  <c r="H120" i="22"/>
  <c r="G120" i="22"/>
  <c r="F120" i="22"/>
  <c r="E120" i="22"/>
  <c r="D120" i="22"/>
  <c r="C120" i="22"/>
  <c r="O119" i="22"/>
  <c r="O118" i="22"/>
  <c r="O117" i="22"/>
  <c r="N116" i="22"/>
  <c r="M116" i="22"/>
  <c r="L116" i="22"/>
  <c r="K116" i="22"/>
  <c r="J116" i="22"/>
  <c r="I116" i="22"/>
  <c r="H116" i="22"/>
  <c r="G116" i="22"/>
  <c r="F116" i="22"/>
  <c r="E116" i="22"/>
  <c r="D116" i="22"/>
  <c r="C116" i="22"/>
  <c r="O113" i="22"/>
  <c r="O112" i="22"/>
  <c r="O111" i="22"/>
  <c r="N110" i="22"/>
  <c r="M110" i="22"/>
  <c r="L110" i="22"/>
  <c r="K110" i="22"/>
  <c r="J110" i="22"/>
  <c r="I110" i="22"/>
  <c r="H110" i="22"/>
  <c r="G110" i="22"/>
  <c r="F110" i="22"/>
  <c r="E110" i="22"/>
  <c r="D110" i="22"/>
  <c r="C110" i="22"/>
  <c r="O107" i="22"/>
  <c r="O101" i="22"/>
  <c r="O100" i="22"/>
  <c r="O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O95" i="22"/>
  <c r="O75" i="22"/>
  <c r="O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O71" i="22"/>
  <c r="O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O67" i="22"/>
  <c r="O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C61" i="22"/>
  <c r="O59" i="22"/>
  <c r="O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O55" i="22"/>
  <c r="O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O51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O43" i="22"/>
  <c r="O38" i="22"/>
  <c r="O31" i="22"/>
  <c r="O30" i="22" s="1"/>
  <c r="N30" i="22"/>
  <c r="M30" i="22"/>
  <c r="L30" i="22"/>
  <c r="K30" i="22"/>
  <c r="J30" i="22"/>
  <c r="I30" i="22"/>
  <c r="H30" i="22"/>
  <c r="G30" i="22"/>
  <c r="F30" i="22"/>
  <c r="E30" i="22"/>
  <c r="D30" i="22"/>
  <c r="C30" i="22"/>
  <c r="K27" i="22"/>
  <c r="E27" i="22"/>
  <c r="D27" i="22"/>
  <c r="C27" i="22"/>
  <c r="J26" i="22"/>
  <c r="I26" i="22"/>
  <c r="H26" i="22"/>
  <c r="O19" i="22"/>
  <c r="K180" i="22" l="1"/>
  <c r="H170" i="22"/>
  <c r="E115" i="22"/>
  <c r="I115" i="22"/>
  <c r="M115" i="22"/>
  <c r="D170" i="22"/>
  <c r="L170" i="22"/>
  <c r="O120" i="22"/>
  <c r="O143" i="22"/>
  <c r="G170" i="22"/>
  <c r="E180" i="22"/>
  <c r="C170" i="22"/>
  <c r="K170" i="22"/>
  <c r="O53" i="22"/>
  <c r="O65" i="22"/>
  <c r="F115" i="22"/>
  <c r="J115" i="22"/>
  <c r="N115" i="22"/>
  <c r="O45" i="22"/>
  <c r="G115" i="22"/>
  <c r="O165" i="22"/>
  <c r="M180" i="22"/>
  <c r="H125" i="22"/>
  <c r="L125" i="22"/>
  <c r="O126" i="22"/>
  <c r="O175" i="22"/>
  <c r="I180" i="22"/>
  <c r="O181" i="22"/>
  <c r="F170" i="22"/>
  <c r="N170" i="22"/>
  <c r="O171" i="22"/>
  <c r="C215" i="22"/>
  <c r="C195" i="22"/>
  <c r="C148" i="22"/>
  <c r="O131" i="22"/>
  <c r="F125" i="22"/>
  <c r="J125" i="22"/>
  <c r="N125" i="22"/>
  <c r="C115" i="22"/>
  <c r="K115" i="22"/>
  <c r="O116" i="22"/>
  <c r="O115" i="22" s="1"/>
  <c r="O110" i="22"/>
  <c r="M205" i="22"/>
  <c r="O203" i="22"/>
  <c r="O73" i="22"/>
  <c r="O69" i="22"/>
  <c r="C77" i="22"/>
  <c r="O98" i="22"/>
  <c r="D115" i="22"/>
  <c r="H115" i="22"/>
  <c r="L115" i="22"/>
  <c r="D153" i="22"/>
  <c r="O57" i="22"/>
  <c r="D180" i="22"/>
  <c r="H180" i="22"/>
  <c r="L180" i="22"/>
  <c r="O207" i="22"/>
  <c r="O208" i="22"/>
  <c r="E170" i="22"/>
  <c r="I170" i="22"/>
  <c r="M170" i="22"/>
  <c r="O185" i="22"/>
  <c r="O180" i="22" s="1"/>
  <c r="O170" i="22" l="1"/>
  <c r="O125" i="22"/>
  <c r="D195" i="22"/>
  <c r="D215" i="22"/>
  <c r="C85" i="22"/>
  <c r="C22" i="22" l="1"/>
  <c r="C21" i="22" s="1"/>
  <c r="D22" i="22"/>
  <c r="D21" i="22" s="1"/>
  <c r="E153" i="22"/>
  <c r="D61" i="22"/>
  <c r="D77" i="22" l="1"/>
  <c r="E195" i="22"/>
  <c r="D85" i="22" l="1"/>
  <c r="E215" i="22"/>
  <c r="F153" i="22" l="1"/>
  <c r="E61" i="22"/>
  <c r="F195" i="22" l="1"/>
  <c r="E77" i="22"/>
  <c r="E85" i="22" l="1"/>
  <c r="F215" i="22"/>
  <c r="H22" i="22" l="1"/>
  <c r="H21" i="22" s="1"/>
  <c r="L22" i="22"/>
  <c r="L21" i="22" s="1"/>
  <c r="I22" i="22"/>
  <c r="I21" i="22" s="1"/>
  <c r="I14" i="22" s="1"/>
  <c r="K22" i="22"/>
  <c r="K21" i="22" s="1"/>
  <c r="O17" i="22"/>
  <c r="N22" i="22"/>
  <c r="N21" i="22" s="1"/>
  <c r="J22" i="22"/>
  <c r="J21" i="22" s="1"/>
  <c r="G22" i="22"/>
  <c r="G21" i="22" s="1"/>
  <c r="O25" i="22"/>
  <c r="M22" i="22"/>
  <c r="M21" i="22" s="1"/>
  <c r="E22" i="22"/>
  <c r="E21" i="22" s="1"/>
  <c r="O23" i="22"/>
  <c r="O24" i="22"/>
  <c r="O18" i="22"/>
  <c r="F22" i="22"/>
  <c r="F21" i="22" s="1"/>
  <c r="F61" i="22"/>
  <c r="G153" i="22"/>
  <c r="N15" i="22" l="1"/>
  <c r="D15" i="22"/>
  <c r="D14" i="22" s="1"/>
  <c r="D13" i="22" s="1"/>
  <c r="N14" i="22"/>
  <c r="O22" i="22"/>
  <c r="O21" i="22" s="1"/>
  <c r="G195" i="22"/>
  <c r="F77" i="22"/>
  <c r="G215" i="22" l="1"/>
  <c r="F85" i="22"/>
  <c r="K15" i="22" l="1"/>
  <c r="K14" i="22" s="1"/>
  <c r="K13" i="22" s="1"/>
  <c r="H15" i="22"/>
  <c r="H14" i="22" s="1"/>
  <c r="J15" i="22"/>
  <c r="J14" i="22" s="1"/>
  <c r="M15" i="22"/>
  <c r="M14" i="22" s="1"/>
  <c r="L15" i="22"/>
  <c r="L14" i="22" s="1"/>
  <c r="G15" i="22"/>
  <c r="G14" i="22" s="1"/>
  <c r="E15" i="22"/>
  <c r="E14" i="22" s="1"/>
  <c r="E13" i="22" s="1"/>
  <c r="F15" i="22"/>
  <c r="F14" i="22" s="1"/>
  <c r="H153" i="22"/>
  <c r="G61" i="22"/>
  <c r="H195" i="22" l="1"/>
  <c r="G77" i="22"/>
  <c r="H215" i="22" l="1"/>
  <c r="G85" i="22"/>
  <c r="M27" i="22" l="1"/>
  <c r="M13" i="22" s="1"/>
  <c r="I153" i="22"/>
  <c r="H61" i="22"/>
  <c r="H77" i="22" l="1"/>
  <c r="I195" i="22"/>
  <c r="I215" i="22" l="1"/>
  <c r="H85" i="22"/>
  <c r="J153" i="22" l="1"/>
  <c r="I61" i="22"/>
  <c r="I77" i="22" l="1"/>
  <c r="J195" i="22"/>
  <c r="I27" i="22" l="1"/>
  <c r="I13" i="22" s="1"/>
  <c r="J27" i="22"/>
  <c r="J13" i="22" s="1"/>
  <c r="J215" i="22"/>
  <c r="I85" i="22"/>
  <c r="K153" i="22" l="1"/>
  <c r="J61" i="22"/>
  <c r="H27" i="22" l="1"/>
  <c r="H13" i="22" s="1"/>
  <c r="J77" i="22"/>
  <c r="K195" i="22"/>
  <c r="J85" i="22" l="1"/>
  <c r="K215" i="22"/>
  <c r="G27" i="22" l="1"/>
  <c r="G13" i="22" s="1"/>
  <c r="L153" i="22"/>
  <c r="K61" i="22"/>
  <c r="L195" i="22" l="1"/>
  <c r="K77" i="22"/>
  <c r="L215" i="22" l="1"/>
  <c r="K85" i="22"/>
  <c r="L61" i="22" l="1"/>
  <c r="M153" i="22"/>
  <c r="M195" i="22" l="1"/>
  <c r="L77" i="22"/>
  <c r="F205" i="22"/>
  <c r="I205" i="22" l="1"/>
  <c r="N27" i="22"/>
  <c r="N13" i="22" s="1"/>
  <c r="D205" i="22"/>
  <c r="E205" i="22"/>
  <c r="G205" i="22"/>
  <c r="L27" i="22"/>
  <c r="L13" i="22" s="1"/>
  <c r="J205" i="22"/>
  <c r="H205" i="22"/>
  <c r="F27" i="22"/>
  <c r="F13" i="22" s="1"/>
  <c r="O28" i="22"/>
  <c r="O27" i="22" s="1"/>
  <c r="C205" i="22"/>
  <c r="O83" i="22"/>
  <c r="M215" i="22"/>
  <c r="L85" i="22"/>
  <c r="O206" i="22" l="1"/>
  <c r="O205" i="22" s="1"/>
  <c r="C15" i="22"/>
  <c r="C14" i="22" s="1"/>
  <c r="C13" i="22" s="1"/>
  <c r="O16" i="22"/>
  <c r="O15" i="22" s="1"/>
  <c r="O14" i="22" s="1"/>
  <c r="O13" i="22" s="1"/>
  <c r="N153" i="22"/>
  <c r="M61" i="22"/>
  <c r="N215" i="22" l="1"/>
  <c r="N195" i="22"/>
  <c r="M77" i="22"/>
  <c r="M85" i="22" l="1"/>
  <c r="N61" i="22" l="1"/>
  <c r="N85" i="22" l="1"/>
  <c r="N77" i="22"/>
  <c r="I49" i="22" l="1"/>
  <c r="J49" i="22" l="1"/>
  <c r="K49" i="22"/>
  <c r="L49" i="22"/>
  <c r="F49" i="22"/>
  <c r="N49" i="22"/>
  <c r="H49" i="22"/>
  <c r="E49" i="22"/>
  <c r="M49" i="22"/>
  <c r="G49" i="22"/>
  <c r="D159" i="22"/>
  <c r="D158" i="22" s="1"/>
  <c r="D49" i="22"/>
  <c r="K40" i="22"/>
  <c r="C49" i="22"/>
  <c r="H159" i="22" l="1"/>
  <c r="H158" i="22" s="1"/>
  <c r="O50" i="22"/>
  <c r="O49" i="22" s="1"/>
  <c r="M159" i="22"/>
  <c r="M158" i="22" s="1"/>
  <c r="J159" i="22"/>
  <c r="J158" i="22" s="1"/>
  <c r="O161" i="22"/>
  <c r="O109" i="22"/>
  <c r="K159" i="22"/>
  <c r="K158" i="22" s="1"/>
  <c r="O106" i="22"/>
  <c r="F159" i="22"/>
  <c r="F158" i="22" s="1"/>
  <c r="I159" i="22"/>
  <c r="I158" i="22" s="1"/>
  <c r="E40" i="22"/>
  <c r="L40" i="22"/>
  <c r="H40" i="22"/>
  <c r="J40" i="22"/>
  <c r="L159" i="22"/>
  <c r="L158" i="22" s="1"/>
  <c r="O42" i="22"/>
  <c r="N40" i="22"/>
  <c r="D40" i="22"/>
  <c r="I40" i="22"/>
  <c r="N159" i="22"/>
  <c r="N158" i="22" s="1"/>
  <c r="G159" i="22"/>
  <c r="G158" i="22" s="1"/>
  <c r="M40" i="22"/>
  <c r="E159" i="22"/>
  <c r="E158" i="22" s="1"/>
  <c r="F40" i="22"/>
  <c r="G40" i="22"/>
  <c r="J104" i="22"/>
  <c r="J103" i="22" s="1"/>
  <c r="H104" i="22" l="1"/>
  <c r="H103" i="22" s="1"/>
  <c r="N104" i="22"/>
  <c r="N103" i="22" s="1"/>
  <c r="D104" i="22"/>
  <c r="D103" i="22" s="1"/>
  <c r="K104" i="22"/>
  <c r="K103" i="22" s="1"/>
  <c r="I104" i="22"/>
  <c r="I103" i="22" s="1"/>
  <c r="C40" i="22"/>
  <c r="O41" i="22"/>
  <c r="O40" i="22" s="1"/>
  <c r="C104" i="22"/>
  <c r="C103" i="22" s="1"/>
  <c r="O108" i="22"/>
  <c r="F104" i="22"/>
  <c r="F103" i="22" s="1"/>
  <c r="C191" i="22"/>
  <c r="C190" i="22" s="1"/>
  <c r="E104" i="22"/>
  <c r="E103" i="22" s="1"/>
  <c r="G104" i="22"/>
  <c r="G103" i="22" s="1"/>
  <c r="O105" i="22"/>
  <c r="O104" i="22" s="1"/>
  <c r="O103" i="22" s="1"/>
  <c r="L104" i="22"/>
  <c r="L103" i="22" s="1"/>
  <c r="M104" i="22"/>
  <c r="M103" i="22" s="1"/>
  <c r="C159" i="22"/>
  <c r="C158" i="22" s="1"/>
  <c r="O160" i="22"/>
  <c r="O159" i="22" s="1"/>
  <c r="O158" i="22" s="1"/>
  <c r="H137" i="22" l="1"/>
  <c r="H136" i="22" s="1"/>
  <c r="E137" i="22"/>
  <c r="E136" i="22" s="1"/>
  <c r="G137" i="22"/>
  <c r="G136" i="22" s="1"/>
  <c r="F137" i="22"/>
  <c r="F136" i="22" s="1"/>
  <c r="O94" i="22" l="1"/>
  <c r="J35" i="22"/>
  <c r="M137" i="22"/>
  <c r="M136" i="22" s="1"/>
  <c r="G35" i="22"/>
  <c r="F35" i="22"/>
  <c r="E35" i="22"/>
  <c r="J137" i="22"/>
  <c r="J136" i="22" s="1"/>
  <c r="O97" i="22"/>
  <c r="O139" i="22"/>
  <c r="O37" i="22"/>
  <c r="D35" i="22"/>
  <c r="H35" i="22"/>
  <c r="K35" i="22"/>
  <c r="M35" i="22"/>
  <c r="N35" i="22"/>
  <c r="L137" i="22"/>
  <c r="L136" i="22" s="1"/>
  <c r="N137" i="22"/>
  <c r="N136" i="22" s="1"/>
  <c r="K137" i="22"/>
  <c r="K136" i="22" s="1"/>
  <c r="D137" i="22"/>
  <c r="D136" i="22" s="1"/>
  <c r="I35" i="22"/>
  <c r="L35" i="22"/>
  <c r="I137" i="22"/>
  <c r="I136" i="22" s="1"/>
  <c r="E92" i="22" l="1"/>
  <c r="E91" i="22" s="1"/>
  <c r="L92" i="22"/>
  <c r="L91" i="22" s="1"/>
  <c r="J92" i="22"/>
  <c r="J91" i="22" s="1"/>
  <c r="N92" i="22"/>
  <c r="N91" i="22" s="1"/>
  <c r="L81" i="22"/>
  <c r="O93" i="22"/>
  <c r="C92" i="22"/>
  <c r="C91" i="22" s="1"/>
  <c r="K201" i="22"/>
  <c r="K200" i="22" s="1"/>
  <c r="K81" i="22"/>
  <c r="E81" i="22"/>
  <c r="C211" i="22"/>
  <c r="C210" i="22" s="1"/>
  <c r="E201" i="22"/>
  <c r="E200" i="22" s="1"/>
  <c r="O204" i="22"/>
  <c r="C35" i="22"/>
  <c r="O36" i="22"/>
  <c r="O35" i="22" s="1"/>
  <c r="K92" i="22"/>
  <c r="K91" i="22" s="1"/>
  <c r="D201" i="22"/>
  <c r="D200" i="22" s="1"/>
  <c r="L201" i="22"/>
  <c r="L200" i="22" s="1"/>
  <c r="I92" i="22"/>
  <c r="I91" i="22" s="1"/>
  <c r="J201" i="22"/>
  <c r="J200" i="22" s="1"/>
  <c r="G92" i="22"/>
  <c r="G91" i="22" s="1"/>
  <c r="N201" i="22"/>
  <c r="N200" i="22" s="1"/>
  <c r="F81" i="22"/>
  <c r="D149" i="22"/>
  <c r="D148" i="22" s="1"/>
  <c r="G81" i="22"/>
  <c r="M81" i="22"/>
  <c r="D92" i="22"/>
  <c r="D91" i="22" s="1"/>
  <c r="D81" i="22"/>
  <c r="M201" i="22"/>
  <c r="M200" i="22" s="1"/>
  <c r="H201" i="22"/>
  <c r="H200" i="22" s="1"/>
  <c r="F201" i="22"/>
  <c r="F200" i="22" s="1"/>
  <c r="C137" i="22"/>
  <c r="C136" i="22" s="1"/>
  <c r="O138" i="22"/>
  <c r="O137" i="22" s="1"/>
  <c r="O136" i="22" s="1"/>
  <c r="J81" i="22"/>
  <c r="I201" i="22"/>
  <c r="I200" i="22" s="1"/>
  <c r="G201" i="22"/>
  <c r="G200" i="22" s="1"/>
  <c r="H92" i="22"/>
  <c r="H91" i="22" s="1"/>
  <c r="O96" i="22"/>
  <c r="N81" i="22"/>
  <c r="H81" i="22"/>
  <c r="I81" i="22"/>
  <c r="M92" i="22"/>
  <c r="M91" i="22" s="1"/>
  <c r="F92" i="22"/>
  <c r="F91" i="22" s="1"/>
  <c r="O202" i="22" l="1"/>
  <c r="O201" i="22" s="1"/>
  <c r="O200" i="22" s="1"/>
  <c r="C201" i="22"/>
  <c r="C200" i="22" s="1"/>
  <c r="E149" i="22"/>
  <c r="E148" i="22" s="1"/>
  <c r="D191" i="22"/>
  <c r="D190" i="22" s="1"/>
  <c r="O92" i="22"/>
  <c r="O91" i="22" s="1"/>
  <c r="C81" i="22"/>
  <c r="O82" i="22"/>
  <c r="O81" i="22" s="1"/>
  <c r="D211" i="22" l="1"/>
  <c r="D210" i="22" s="1"/>
  <c r="E191" i="22"/>
  <c r="E190" i="22" s="1"/>
  <c r="F149" i="22"/>
  <c r="F148" i="22" s="1"/>
  <c r="G149" i="22" l="1"/>
  <c r="G148" i="22" s="1"/>
  <c r="E211" i="22"/>
  <c r="E210" i="22" s="1"/>
  <c r="F191" i="22"/>
  <c r="F190" i="22" s="1"/>
  <c r="F211" i="22" l="1"/>
  <c r="F210" i="22" s="1"/>
  <c r="H149" i="22"/>
  <c r="H148" i="22" s="1"/>
  <c r="G191" i="22"/>
  <c r="G190" i="22" s="1"/>
  <c r="H191" i="22" l="1"/>
  <c r="H190" i="22" s="1"/>
  <c r="I149" i="22"/>
  <c r="I148" i="22" s="1"/>
  <c r="G211" i="22"/>
  <c r="G210" i="22" s="1"/>
  <c r="J149" i="22" l="1"/>
  <c r="J148" i="22" s="1"/>
  <c r="H211" i="22"/>
  <c r="H210" i="22" s="1"/>
  <c r="I191" i="22"/>
  <c r="I190" i="22" s="1"/>
  <c r="J191" i="22" l="1"/>
  <c r="J190" i="22" s="1"/>
  <c r="K149" i="22"/>
  <c r="K148" i="22" s="1"/>
  <c r="I211" i="22"/>
  <c r="I210" i="22" s="1"/>
  <c r="K191" i="22" l="1"/>
  <c r="K190" i="22" s="1"/>
  <c r="J211" i="22"/>
  <c r="J210" i="22" s="1"/>
  <c r="L149" i="22"/>
  <c r="L148" i="22" s="1"/>
  <c r="L191" i="22" l="1"/>
  <c r="L190" i="22" s="1"/>
  <c r="K211" i="22"/>
  <c r="K210" i="22" s="1"/>
  <c r="M149" i="22"/>
  <c r="M148" i="22" s="1"/>
  <c r="N149" i="22" l="1"/>
  <c r="N148" i="22" s="1"/>
  <c r="L211" i="22"/>
  <c r="L210" i="22" s="1"/>
  <c r="M191" i="22"/>
  <c r="M190" i="22" s="1"/>
  <c r="M211" i="22" l="1"/>
  <c r="M210" i="22" s="1"/>
  <c r="N191" i="22"/>
  <c r="N190" i="22" s="1"/>
  <c r="N211" i="22" l="1"/>
  <c r="N210" i="22" s="1"/>
</calcChain>
</file>

<file path=xl/sharedStrings.xml><?xml version="1.0" encoding="utf-8"?>
<sst xmlns="http://schemas.openxmlformats.org/spreadsheetml/2006/main" count="405" uniqueCount="94">
  <si>
    <t>CONCEPTOS</t>
  </si>
  <si>
    <t>Gobierno Central</t>
  </si>
  <si>
    <t>PRINCIPAL</t>
  </si>
  <si>
    <t>II.- Vencimientos  Regulares  Principal</t>
  </si>
  <si>
    <t>III.- Pagos del período Principal</t>
  </si>
  <si>
    <t>INTERESES</t>
  </si>
  <si>
    <t xml:space="preserve">    Resto del sector Público no financiero</t>
  </si>
  <si>
    <t xml:space="preserve"> Gobierno Central</t>
  </si>
  <si>
    <t xml:space="preserve">   Intereses</t>
  </si>
  <si>
    <t xml:space="preserve">    Intereses por mora</t>
  </si>
  <si>
    <t xml:space="preserve">    Comisiones</t>
  </si>
  <si>
    <t xml:space="preserve">    Intereses</t>
  </si>
  <si>
    <t xml:space="preserve"> Resto del sector Público no financiero</t>
  </si>
  <si>
    <t xml:space="preserve">     Gobierno Central</t>
  </si>
  <si>
    <t xml:space="preserve">      Gobierno Central</t>
  </si>
  <si>
    <t xml:space="preserve">   Gobierno Central</t>
  </si>
  <si>
    <t>IV.- Renegociaciones del Período de principal</t>
  </si>
  <si>
    <t>VIII.-Atrasos al inicio del período de principal</t>
  </si>
  <si>
    <t>IX.-  Pagos de atrasos al inicio del período de principal</t>
  </si>
  <si>
    <t>X.- Renegociaciones de Períodos Anteriores de principal</t>
  </si>
  <si>
    <t>XI.-  Condonaciones de Períodos Anteriores de  principal</t>
  </si>
  <si>
    <t>XII.-   Atrasos pendientes períodos anteriores de principal</t>
  </si>
  <si>
    <t>XVIII.-Ajustes por tipo de cambio de intereses</t>
  </si>
  <si>
    <t>XXI.-Pagos de atrasos de intereses al inicio del período</t>
  </si>
  <si>
    <t>XXIV.- Atrasos intereses pendientes de períodos anteriores</t>
  </si>
  <si>
    <t>XX.-Atrasos de intereses al inicio del período</t>
  </si>
  <si>
    <t xml:space="preserve">            Intereses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</si>
  <si>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</si>
  <si>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</si>
  <si>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</si>
  <si>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</si>
  <si>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</si>
  <si>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</si>
  <si>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</si>
  <si>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</si>
  <si>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</si>
  <si>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</si>
  <si>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</si>
  <si>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</si>
  <si>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Apoyo Presupuestario</t>
  </si>
  <si>
    <t>DESEMBOLSOS</t>
  </si>
  <si>
    <t>Cifras Preliminares en Millones de Pesos Dominicanos (DOP)</t>
  </si>
  <si>
    <t xml:space="preserve">      De los cuales: Bonos </t>
  </si>
  <si>
    <t>Tesorería Nacional (Corto Plazo)</t>
  </si>
  <si>
    <t>Ministerio de Hacienda (Mediano/Largo Plazo)</t>
  </si>
  <si>
    <t>I.- Desembolsos/Colocaciones</t>
  </si>
  <si>
    <t>Créditos (Desembolsos)</t>
  </si>
  <si>
    <t>Débitos (Reembolsos)</t>
  </si>
  <si>
    <t xml:space="preserve">Bonos Deuda Administrativa </t>
  </si>
  <si>
    <t>Bonos Subastas</t>
  </si>
  <si>
    <t>Disminucion de Cuentas x Pagar</t>
  </si>
  <si>
    <r>
      <t>XIX.-</t>
    </r>
    <r>
      <rPr>
        <b/>
        <u/>
        <sz val="11"/>
        <color indexed="8"/>
        <rFont val="Arial"/>
        <family val="2"/>
      </rPr>
      <t>Nuevos</t>
    </r>
    <r>
      <rPr>
        <b/>
        <sz val="11"/>
        <color indexed="8"/>
        <rFont val="Arial"/>
        <family val="2"/>
      </rPr>
      <t xml:space="preserve"> Atrasos intereses del Período (</t>
    </r>
    <r>
      <rPr>
        <b/>
        <u/>
        <sz val="11"/>
        <color indexed="8"/>
        <rFont val="Arial"/>
        <family val="2"/>
      </rPr>
      <t>No Pagados</t>
    </r>
    <r>
      <rPr>
        <b/>
        <sz val="11"/>
        <color indexed="8"/>
        <rFont val="Arial"/>
        <family val="2"/>
      </rPr>
      <t>)</t>
    </r>
  </si>
  <si>
    <t>XXII.- Renegociaciones intereses de Períodos anteriores</t>
  </si>
  <si>
    <t>XXIII.-Condonaciones intereses de Períodos anteriores</t>
  </si>
  <si>
    <t>Flujos Lineas de Crédito</t>
  </si>
  <si>
    <r>
      <t xml:space="preserve">VII.- </t>
    </r>
    <r>
      <rPr>
        <b/>
        <u/>
        <sz val="11"/>
        <color indexed="8"/>
        <rFont val="Arial"/>
        <family val="2"/>
      </rPr>
      <t>Nuevos</t>
    </r>
    <r>
      <rPr>
        <b/>
        <sz val="11"/>
        <color indexed="8"/>
        <rFont val="Arial"/>
        <family val="2"/>
      </rPr>
      <t xml:space="preserve"> Atrasos principal del Período (</t>
    </r>
    <r>
      <rPr>
        <b/>
        <u/>
        <sz val="11"/>
        <color indexed="8"/>
        <rFont val="Arial"/>
        <family val="2"/>
      </rPr>
      <t>No pagados</t>
    </r>
    <r>
      <rPr>
        <b/>
        <sz val="11"/>
        <color indexed="8"/>
        <rFont val="Arial"/>
        <family val="2"/>
      </rPr>
      <t>)</t>
    </r>
  </si>
  <si>
    <t>Ajuste por Tipo de Cambio</t>
  </si>
  <si>
    <t>Financiamiento del BanReservas al Resto del SPNF</t>
  </si>
  <si>
    <t>V.- Cesión de Crédito</t>
  </si>
  <si>
    <t>VI.- Condonaciones del Período de principal</t>
  </si>
  <si>
    <t>Notas</t>
  </si>
  <si>
    <t>Desembolsos a Instituciones del Resto del SPNF</t>
  </si>
  <si>
    <t>Prestamos Banco Central</t>
  </si>
  <si>
    <t>Prestamos Banco de Reservas</t>
  </si>
  <si>
    <t>XXV.- Atrasos de intereses al final del período</t>
  </si>
  <si>
    <t>Bonos Recapitalización del BCRD (Ley 167-07)</t>
  </si>
  <si>
    <t>Evolución de la Deuda Pública Interna del Sector Público No Financiero durante el período Enero 2018</t>
  </si>
  <si>
    <t>XIII.-Ajustes por tipo de cambio de principal</t>
  </si>
  <si>
    <t>XIV.- Atrasos al final del período de principal</t>
  </si>
  <si>
    <t>XV.- Vencimientos  Regulares  Intereses</t>
  </si>
  <si>
    <t>XVI.-Pagos de intereses del período</t>
  </si>
  <si>
    <t>XVII.-Renegociaciones de intereses del Período</t>
  </si>
  <si>
    <t xml:space="preserve">XVIII.- Condonaciones  de intereses del Períodos </t>
  </si>
  <si>
    <t>1/ Hay renglones que no presentan sumatoria en la columna 'Total', debido a que reflejan balance a un periodo determinado.</t>
  </si>
  <si>
    <t>-II-Int</t>
  </si>
  <si>
    <t>-XVI-int</t>
  </si>
  <si>
    <t>-XV-int</t>
  </si>
  <si>
    <t>Intereses</t>
  </si>
  <si>
    <t>De los cuales: Bonos</t>
  </si>
  <si>
    <t>Intereses por mora</t>
  </si>
  <si>
    <t>Comisiones</t>
  </si>
  <si>
    <t>-C</t>
  </si>
  <si>
    <t>-XXI-Int-Ant</t>
  </si>
  <si>
    <t>-III-Int</t>
  </si>
  <si>
    <t>-XIX</t>
  </si>
  <si>
    <t>Resto del sector Público no financiero</t>
  </si>
  <si>
    <t>ATRASO PAGADO</t>
  </si>
  <si>
    <t>SEP</t>
  </si>
  <si>
    <t>Financiamiento Banca Comercial al Resto del SPNF</t>
  </si>
  <si>
    <t>XVII.-Prepago de intereses</t>
  </si>
  <si>
    <t>-XVII-PRE</t>
  </si>
  <si>
    <t>V.- Prepago de principal</t>
  </si>
  <si>
    <t>-V-Int-PRE</t>
  </si>
  <si>
    <t>Evolución de la Deuda Pública Interna del Sector Público No Financiero durante el período Enero -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</si>
</sst>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[&gt;=0.05]#,##0.0;[&lt;=-0.05]\-#,##0.0;?0.0"/>
    <numFmt numFmtId="171" formatCode="[Black]#,##0.0;[Black]\-#,##0.0;;"/>
    <numFmt numFmtId="172" formatCode="[Black][&gt;0.05]#,##0.0;[Black][&lt;-0.05]\-#,##0.0;;"/>
    <numFmt numFmtId="173" formatCode="[Black][&gt;0.5]#,##0;[Black][&lt;-0.5]\-#,##0;;"/>
    <numFmt numFmtId="174" formatCode="_(* #,##0.00000000_);_(* \(#,##0.00000000\);_(* &quot;-&quot;??_);_(@_)"/>
    <numFmt numFmtId="175" formatCode="_(* #,##0.000000000000_);_(* \(#,##0.000000000000\);_(* &quot;-&quot;??_);_(@_)"/>
    <numFmt numFmtId="176" formatCode="_(* #,##0.000000_);_(* \(#,##0.000000\);_(* &quot;-&quot;??_);_(@_)"/>
    <numFmt numFmtId="179" formatCode="_(* #,##0.00000_);_(* \(#,##0.00000\);_(* &quot;-&quot;??_);_(@_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color indexed="10"/>
      <name val="MS Sans Serif"/>
      <family val="2"/>
    </font>
    <font>
      <sz val="8"/>
      <name val="Helv"/>
    </font>
    <font>
      <sz val="10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u val="singleAccounting"/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3"/>
      <color theme="1"/>
      <name val="Arial"/>
      <family val="2"/>
    </font>
    <font>
      <i/>
      <sz val="11"/>
      <color rgb="FF0070C0"/>
      <name val="Arial"/>
      <family val="2"/>
    </font>
    <font>
      <sz val="11"/>
      <color rgb="FF0070C0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3" tint="0.39997558519241921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i/>
      <sz val="11"/>
      <color theme="0"/>
      <name val="Arial"/>
      <family val="2"/>
    </font>
    <font>
      <b/>
      <i/>
      <u/>
      <sz val="11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sz val="11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30">
    <xf numFmtId="0" fontId="0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169" fontId="7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0" borderId="1">
      <protection hidden="1"/>
    </xf>
    <xf numFmtId="0" fontId="9" fillId="2" borderId="1" applyNumberFormat="0" applyFont="0" applyBorder="0" applyAlignment="0" applyProtection="0">
      <protection hidden="1"/>
    </xf>
    <xf numFmtId="0" fontId="26" fillId="27" borderId="0" applyNumberFormat="0" applyBorder="0" applyAlignment="0" applyProtection="0"/>
    <xf numFmtId="0" fontId="27" fillId="28" borderId="12" applyNumberFormat="0" applyAlignment="0" applyProtection="0"/>
    <xf numFmtId="0" fontId="28" fillId="29" borderId="13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4" fillId="31" borderId="12" applyNumberFormat="0" applyAlignment="0" applyProtection="0"/>
    <xf numFmtId="0" fontId="35" fillId="0" borderId="17" applyNumberFormat="0" applyFill="0" applyAlignment="0" applyProtection="0"/>
    <xf numFmtId="0" fontId="10" fillId="0" borderId="1">
      <alignment horizontal="left"/>
      <protection locked="0"/>
    </xf>
    <xf numFmtId="43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32" borderId="0" applyNumberFormat="0" applyBorder="0" applyAlignment="0" applyProtection="0"/>
    <xf numFmtId="0" fontId="1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1" fillId="0" borderId="0" applyFill="0" applyBorder="0" applyAlignment="0" applyProtection="0">
      <alignment horizontal="right"/>
    </xf>
    <xf numFmtId="170" fontId="11" fillId="0" borderId="0" applyFill="0" applyBorder="0" applyAlignment="0" applyProtection="0">
      <alignment horizontal="right"/>
    </xf>
    <xf numFmtId="170" fontId="11" fillId="0" borderId="0" applyFill="0" applyBorder="0" applyAlignment="0" applyProtection="0">
      <alignment horizontal="right"/>
    </xf>
    <xf numFmtId="0" fontId="24" fillId="33" borderId="18" applyNumberFormat="0" applyFont="0" applyAlignment="0" applyProtection="0"/>
    <xf numFmtId="0" fontId="37" fillId="2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3" fillId="0" borderId="1" applyNumberFormat="0" applyFill="0" applyBorder="0" applyAlignment="0" applyProtection="0">
      <protection hidden="1"/>
    </xf>
    <xf numFmtId="0" fontId="14" fillId="2" borderId="1"/>
    <xf numFmtId="0" fontId="38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3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1">
    <xf numFmtId="0" fontId="0" fillId="0" borderId="0" xfId="0"/>
    <xf numFmtId="164" fontId="42" fillId="0" borderId="0" xfId="64" applyNumberFormat="1" applyFont="1" applyFill="1" applyBorder="1" applyAlignment="1" applyProtection="1">
      <alignment horizontal="left"/>
    </xf>
    <xf numFmtId="43" fontId="41" fillId="0" borderId="0" xfId="36" applyFont="1" applyFill="1" applyBorder="1" applyAlignment="1" applyProtection="1"/>
    <xf numFmtId="164" fontId="41" fillId="0" borderId="0" xfId="64" applyNumberFormat="1" applyFont="1" applyFill="1" applyBorder="1" applyAlignment="1" applyProtection="1">
      <alignment horizontal="center"/>
    </xf>
    <xf numFmtId="43" fontId="41" fillId="0" borderId="0" xfId="36" applyFont="1" applyFill="1" applyBorder="1" applyAlignment="1" applyProtection="1">
      <alignment horizontal="center"/>
    </xf>
    <xf numFmtId="164" fontId="40" fillId="0" borderId="0" xfId="64" applyNumberFormat="1" applyFont="1" applyFill="1" applyBorder="1" applyAlignment="1" applyProtection="1">
      <alignment horizontal="left" indent="3"/>
    </xf>
    <xf numFmtId="43" fontId="40" fillId="0" borderId="1" xfId="36" applyFont="1" applyFill="1" applyBorder="1" applyAlignment="1" applyProtection="1"/>
    <xf numFmtId="164" fontId="41" fillId="0" borderId="0" xfId="64" applyNumberFormat="1" applyFont="1" applyFill="1" applyBorder="1" applyAlignment="1" applyProtection="1">
      <alignment horizontal="left" indent="3"/>
    </xf>
    <xf numFmtId="164" fontId="40" fillId="0" borderId="0" xfId="64" applyNumberFormat="1" applyFont="1" applyFill="1" applyBorder="1" applyProtection="1"/>
    <xf numFmtId="43" fontId="41" fillId="0" borderId="1" xfId="36" applyFont="1" applyFill="1" applyBorder="1" applyAlignment="1" applyProtection="1"/>
    <xf numFmtId="43" fontId="41" fillId="0" borderId="0" xfId="36" applyFont="1" applyFill="1" applyBorder="1" applyProtection="1"/>
    <xf numFmtId="43" fontId="40" fillId="0" borderId="7" xfId="36" applyFont="1" applyFill="1" applyBorder="1" applyAlignment="1" applyProtection="1"/>
    <xf numFmtId="164" fontId="45" fillId="0" borderId="0" xfId="64" applyNumberFormat="1" applyFont="1" applyFill="1" applyBorder="1" applyProtection="1"/>
    <xf numFmtId="164" fontId="40" fillId="0" borderId="6" xfId="64" applyNumberFormat="1" applyFont="1" applyFill="1" applyBorder="1" applyAlignment="1" applyProtection="1">
      <alignment horizontal="left" indent="3"/>
    </xf>
    <xf numFmtId="43" fontId="40" fillId="0" borderId="0" xfId="36" applyFont="1" applyFill="1" applyBorder="1" applyAlignment="1" applyProtection="1"/>
    <xf numFmtId="164" fontId="46" fillId="0" borderId="0" xfId="64" applyNumberFormat="1" applyFont="1" applyFill="1" applyBorder="1" applyAlignment="1" applyProtection="1">
      <alignment horizontal="center" wrapText="1"/>
    </xf>
    <xf numFmtId="164" fontId="47" fillId="0" borderId="0" xfId="64" applyNumberFormat="1" applyFont="1" applyFill="1" applyBorder="1" applyAlignment="1" applyProtection="1">
      <alignment horizontal="left" indent="3"/>
    </xf>
    <xf numFmtId="43" fontId="46" fillId="0" borderId="0" xfId="35" applyFont="1" applyFill="1" applyBorder="1" applyAlignment="1" applyProtection="1">
      <alignment horizontal="center" wrapText="1"/>
    </xf>
    <xf numFmtId="43" fontId="41" fillId="0" borderId="0" xfId="35" applyFont="1" applyFill="1" applyBorder="1" applyAlignment="1" applyProtection="1"/>
    <xf numFmtId="43" fontId="41" fillId="0" borderId="0" xfId="35" applyFont="1" applyFill="1" applyBorder="1" applyAlignment="1" applyProtection="1">
      <alignment horizontal="center"/>
    </xf>
    <xf numFmtId="43" fontId="41" fillId="0" borderId="5" xfId="35" applyFont="1" applyFill="1" applyBorder="1" applyAlignment="1" applyProtection="1"/>
    <xf numFmtId="43" fontId="41" fillId="0" borderId="2" xfId="35" applyFont="1" applyFill="1" applyBorder="1" applyAlignment="1" applyProtection="1"/>
    <xf numFmtId="43" fontId="40" fillId="0" borderId="5" xfId="35" applyFont="1" applyFill="1" applyBorder="1" applyAlignment="1" applyProtection="1"/>
    <xf numFmtId="43" fontId="4" fillId="0" borderId="1" xfId="36" applyFont="1" applyFill="1" applyBorder="1" applyAlignment="1" applyProtection="1"/>
    <xf numFmtId="164" fontId="47" fillId="0" borderId="0" xfId="64" applyNumberFormat="1" applyFont="1" applyFill="1" applyBorder="1" applyAlignment="1" applyProtection="1">
      <alignment horizontal="left" indent="6"/>
    </xf>
    <xf numFmtId="164" fontId="40" fillId="0" borderId="0" xfId="64" applyNumberFormat="1" applyFont="1" applyFill="1" applyBorder="1" applyAlignment="1" applyProtection="1">
      <alignment horizontal="left" indent="4"/>
    </xf>
    <xf numFmtId="43" fontId="40" fillId="0" borderId="1" xfId="36" applyFont="1" applyFill="1" applyBorder="1" applyAlignment="1" applyProtection="1">
      <protection locked="0"/>
    </xf>
    <xf numFmtId="0" fontId="40" fillId="0" borderId="0" xfId="64" applyFont="1" applyFill="1" applyBorder="1" applyProtection="1"/>
    <xf numFmtId="0" fontId="4" fillId="0" borderId="0" xfId="64" applyFont="1" applyFill="1" applyBorder="1" applyProtection="1"/>
    <xf numFmtId="43" fontId="4" fillId="0" borderId="0" xfId="36" applyFont="1" applyFill="1" applyBorder="1" applyAlignment="1" applyProtection="1"/>
    <xf numFmtId="43" fontId="3" fillId="0" borderId="0" xfId="36" applyFont="1" applyFill="1" applyBorder="1" applyAlignment="1" applyProtection="1"/>
    <xf numFmtId="43" fontId="40" fillId="0" borderId="0" xfId="35" applyFont="1" applyFill="1" applyProtection="1"/>
    <xf numFmtId="0" fontId="40" fillId="0" borderId="0" xfId="64" applyFont="1" applyFill="1" applyProtection="1"/>
    <xf numFmtId="43" fontId="40" fillId="0" borderId="0" xfId="35" applyFont="1" applyFill="1" applyAlignment="1" applyProtection="1">
      <alignment horizontal="center" vertical="center"/>
    </xf>
    <xf numFmtId="0" fontId="40" fillId="0" borderId="0" xfId="64" applyFont="1" applyFill="1" applyAlignment="1" applyProtection="1">
      <alignment horizontal="center" vertical="center"/>
    </xf>
    <xf numFmtId="43" fontId="40" fillId="0" borderId="0" xfId="35" applyFont="1" applyFill="1" applyBorder="1" applyProtection="1"/>
    <xf numFmtId="43" fontId="22" fillId="0" borderId="1" xfId="36" applyFont="1" applyFill="1" applyBorder="1" applyAlignment="1" applyProtection="1"/>
    <xf numFmtId="43" fontId="42" fillId="0" borderId="0" xfId="35" applyFont="1" applyFill="1" applyProtection="1"/>
    <xf numFmtId="0" fontId="42" fillId="0" borderId="0" xfId="64" applyFont="1" applyFill="1" applyProtection="1"/>
    <xf numFmtId="0" fontId="43" fillId="34" borderId="0" xfId="64" applyFont="1" applyFill="1" applyBorder="1" applyAlignment="1" applyProtection="1">
      <alignment horizontal="left" indent="1"/>
    </xf>
    <xf numFmtId="43" fontId="43" fillId="0" borderId="0" xfId="35" applyFont="1" applyFill="1" applyProtection="1"/>
    <xf numFmtId="0" fontId="43" fillId="0" borderId="0" xfId="64" applyFont="1" applyFill="1" applyProtection="1"/>
    <xf numFmtId="43" fontId="40" fillId="0" borderId="5" xfId="36" applyFont="1" applyFill="1" applyBorder="1" applyAlignment="1" applyProtection="1"/>
    <xf numFmtId="0" fontId="42" fillId="34" borderId="0" xfId="64" applyFont="1" applyFill="1" applyBorder="1" applyProtection="1"/>
    <xf numFmtId="43" fontId="23" fillId="0" borderId="1" xfId="36" applyFont="1" applyFill="1" applyBorder="1" applyAlignment="1" applyProtection="1"/>
    <xf numFmtId="0" fontId="45" fillId="34" borderId="0" xfId="64" applyFont="1" applyFill="1" applyBorder="1" applyAlignment="1" applyProtection="1">
      <alignment horizontal="left"/>
    </xf>
    <xf numFmtId="43" fontId="44" fillId="0" borderId="0" xfId="35" applyFont="1" applyFill="1" applyProtection="1"/>
    <xf numFmtId="0" fontId="44" fillId="0" borderId="0" xfId="64" applyFont="1" applyFill="1" applyProtection="1"/>
    <xf numFmtId="43" fontId="41" fillId="0" borderId="0" xfId="35" applyFont="1" applyFill="1" applyProtection="1"/>
    <xf numFmtId="0" fontId="41" fillId="0" borderId="0" xfId="64" applyFont="1" applyFill="1" applyProtection="1"/>
    <xf numFmtId="43" fontId="41" fillId="0" borderId="5" xfId="36" applyFont="1" applyFill="1" applyBorder="1" applyAlignment="1" applyProtection="1"/>
    <xf numFmtId="0" fontId="40" fillId="34" borderId="0" xfId="0" applyFont="1" applyFill="1" applyBorder="1" applyAlignment="1" applyProtection="1">
      <alignment horizontal="left" indent="4"/>
    </xf>
    <xf numFmtId="174" fontId="40" fillId="0" borderId="0" xfId="35" applyNumberFormat="1" applyFont="1" applyFill="1" applyBorder="1" applyProtection="1"/>
    <xf numFmtId="43" fontId="48" fillId="0" borderId="1" xfId="36" applyFont="1" applyFill="1" applyBorder="1" applyAlignment="1" applyProtection="1"/>
    <xf numFmtId="43" fontId="47" fillId="0" borderId="0" xfId="35" applyFont="1" applyFill="1" applyProtection="1"/>
    <xf numFmtId="0" fontId="47" fillId="0" borderId="0" xfId="64" applyFont="1" applyFill="1" applyProtection="1"/>
    <xf numFmtId="0" fontId="40" fillId="0" borderId="0" xfId="64" applyFont="1" applyFill="1" applyBorder="1" applyAlignment="1" applyProtection="1">
      <alignment horizontal="left" indent="2"/>
    </xf>
    <xf numFmtId="43" fontId="4" fillId="0" borderId="5" xfId="36" applyFont="1" applyFill="1" applyBorder="1" applyAlignment="1" applyProtection="1"/>
    <xf numFmtId="43" fontId="3" fillId="0" borderId="5" xfId="35" applyFont="1" applyFill="1" applyBorder="1" applyAlignment="1" applyProtection="1"/>
    <xf numFmtId="0" fontId="40" fillId="0" borderId="0" xfId="64" applyFont="1" applyBorder="1" applyAlignment="1" applyProtection="1">
      <alignment horizontal="left" indent="2"/>
    </xf>
    <xf numFmtId="43" fontId="40" fillId="0" borderId="0" xfId="36" applyFont="1" applyFill="1" applyProtection="1"/>
    <xf numFmtId="43" fontId="40" fillId="0" borderId="0" xfId="64" applyNumberFormat="1" applyFont="1" applyFill="1" applyProtection="1"/>
    <xf numFmtId="43" fontId="41" fillId="0" borderId="1" xfId="36" applyNumberFormat="1" applyFont="1" applyFill="1" applyBorder="1" applyAlignment="1" applyProtection="1"/>
    <xf numFmtId="175" fontId="41" fillId="0" borderId="0" xfId="35" applyNumberFormat="1" applyFont="1" applyFill="1" applyProtection="1"/>
    <xf numFmtId="0" fontId="42" fillId="0" borderId="0" xfId="0" applyFont="1" applyFill="1" applyBorder="1" applyProtection="1"/>
    <xf numFmtId="43" fontId="40" fillId="0" borderId="0" xfId="35" applyFont="1" applyFill="1" applyBorder="1" applyAlignment="1" applyProtection="1"/>
    <xf numFmtId="0" fontId="55" fillId="0" borderId="0" xfId="64" applyFont="1" applyFill="1" applyBorder="1" applyProtection="1"/>
    <xf numFmtId="0" fontId="55" fillId="0" borderId="0" xfId="64" applyFont="1" applyFill="1" applyBorder="1" applyAlignment="1" applyProtection="1">
      <alignment horizontal="center" vertical="center"/>
    </xf>
    <xf numFmtId="0" fontId="56" fillId="0" borderId="0" xfId="64" applyFont="1" applyFill="1" applyBorder="1" applyProtection="1"/>
    <xf numFmtId="0" fontId="57" fillId="0" borderId="0" xfId="64" applyFont="1" applyFill="1" applyBorder="1" applyProtection="1"/>
    <xf numFmtId="0" fontId="58" fillId="0" borderId="0" xfId="64" applyFont="1" applyFill="1" applyBorder="1" applyProtection="1"/>
    <xf numFmtId="0" fontId="59" fillId="0" borderId="0" xfId="64" applyFont="1" applyFill="1" applyBorder="1" applyProtection="1"/>
    <xf numFmtId="0" fontId="55" fillId="0" borderId="0" xfId="64" quotePrefix="1" applyFont="1" applyFill="1" applyBorder="1" applyProtection="1"/>
    <xf numFmtId="0" fontId="57" fillId="0" borderId="0" xfId="64" quotePrefix="1" applyFont="1" applyFill="1" applyBorder="1" applyProtection="1"/>
    <xf numFmtId="43" fontId="59" fillId="0" borderId="0" xfId="36" applyFont="1" applyFill="1" applyBorder="1" applyAlignment="1" applyProtection="1">
      <alignment horizontal="center"/>
    </xf>
    <xf numFmtId="164" fontId="47" fillId="0" borderId="0" xfId="64" applyNumberFormat="1" applyFont="1" applyFill="1" applyBorder="1" applyAlignment="1" applyProtection="1">
      <alignment horizontal="left" indent="5"/>
    </xf>
    <xf numFmtId="12" fontId="40" fillId="0" borderId="0" xfId="35" applyNumberFormat="1" applyFont="1" applyFill="1" applyProtection="1"/>
    <xf numFmtId="43" fontId="40" fillId="0" borderId="1" xfId="35" applyFont="1" applyFill="1" applyBorder="1" applyAlignment="1" applyProtection="1"/>
    <xf numFmtId="43" fontId="48" fillId="0" borderId="5" xfId="35" applyFont="1" applyFill="1" applyBorder="1" applyAlignment="1" applyProtection="1"/>
    <xf numFmtId="43" fontId="53" fillId="0" borderId="0" xfId="35" applyFont="1" applyFill="1" applyProtection="1"/>
    <xf numFmtId="164" fontId="59" fillId="35" borderId="10" xfId="64" applyNumberFormat="1" applyFont="1" applyFill="1" applyBorder="1" applyAlignment="1" applyProtection="1">
      <alignment horizontal="center" vertical="center"/>
    </xf>
    <xf numFmtId="43" fontId="59" fillId="35" borderId="10" xfId="36" applyFont="1" applyFill="1" applyBorder="1" applyAlignment="1" applyProtection="1">
      <alignment horizontal="center" vertical="center"/>
    </xf>
    <xf numFmtId="43" fontId="59" fillId="35" borderId="10" xfId="35" applyFont="1" applyFill="1" applyBorder="1" applyAlignment="1" applyProtection="1">
      <alignment horizontal="center" vertical="center"/>
    </xf>
    <xf numFmtId="39" fontId="41" fillId="36" borderId="3" xfId="64" applyNumberFormat="1" applyFont="1" applyFill="1" applyBorder="1" applyProtection="1"/>
    <xf numFmtId="43" fontId="41" fillId="36" borderId="4" xfId="36" applyFont="1" applyFill="1" applyBorder="1" applyAlignment="1" applyProtection="1"/>
    <xf numFmtId="43" fontId="41" fillId="36" borderId="21" xfId="109" applyFont="1" applyFill="1" applyBorder="1" applyAlignment="1" applyProtection="1"/>
    <xf numFmtId="39" fontId="41" fillId="36" borderId="0" xfId="64" applyNumberFormat="1" applyFont="1" applyFill="1" applyBorder="1" applyProtection="1"/>
    <xf numFmtId="43" fontId="41" fillId="36" borderId="1" xfId="36" applyFont="1" applyFill="1" applyBorder="1" applyAlignment="1" applyProtection="1"/>
    <xf numFmtId="43" fontId="41" fillId="36" borderId="5" xfId="36" applyFont="1" applyFill="1" applyBorder="1" applyAlignment="1" applyProtection="1"/>
    <xf numFmtId="43" fontId="41" fillId="36" borderId="5" xfId="35" applyFont="1" applyFill="1" applyBorder="1" applyAlignment="1" applyProtection="1"/>
    <xf numFmtId="0" fontId="41" fillId="36" borderId="6" xfId="64" applyFont="1" applyFill="1" applyBorder="1" applyProtection="1"/>
    <xf numFmtId="43" fontId="41" fillId="36" borderId="7" xfId="36" applyFont="1" applyFill="1" applyBorder="1" applyAlignment="1" applyProtection="1"/>
    <xf numFmtId="43" fontId="41" fillId="36" borderId="2" xfId="36" applyFont="1" applyFill="1" applyBorder="1" applyAlignment="1" applyProtection="1"/>
    <xf numFmtId="0" fontId="3" fillId="36" borderId="6" xfId="64" applyFont="1" applyFill="1" applyBorder="1" applyProtection="1"/>
    <xf numFmtId="39" fontId="3" fillId="36" borderId="6" xfId="64" applyNumberFormat="1" applyFont="1" applyFill="1" applyBorder="1" applyProtection="1"/>
    <xf numFmtId="43" fontId="3" fillId="36" borderId="7" xfId="36" applyFont="1" applyFill="1" applyBorder="1" applyAlignment="1" applyProtection="1"/>
    <xf numFmtId="43" fontId="3" fillId="36" borderId="2" xfId="36" applyFont="1" applyFill="1" applyBorder="1" applyAlignment="1" applyProtection="1"/>
    <xf numFmtId="43" fontId="3" fillId="36" borderId="2" xfId="35" applyFont="1" applyFill="1" applyBorder="1" applyAlignment="1" applyProtection="1"/>
    <xf numFmtId="164" fontId="3" fillId="36" borderId="8" xfId="64" applyNumberFormat="1" applyFont="1" applyFill="1" applyBorder="1" applyProtection="1"/>
    <xf numFmtId="43" fontId="3" fillId="36" borderId="9" xfId="36" applyFont="1" applyFill="1" applyBorder="1" applyAlignment="1" applyProtection="1"/>
    <xf numFmtId="43" fontId="3" fillId="36" borderId="11" xfId="36" applyFont="1" applyFill="1" applyBorder="1" applyAlignment="1" applyProtection="1"/>
    <xf numFmtId="164" fontId="3" fillId="36" borderId="6" xfId="64" applyNumberFormat="1" applyFont="1" applyFill="1" applyBorder="1" applyProtection="1"/>
    <xf numFmtId="43" fontId="3" fillId="36" borderId="11" xfId="35" applyFont="1" applyFill="1" applyBorder="1" applyAlignment="1" applyProtection="1"/>
    <xf numFmtId="43" fontId="49" fillId="36" borderId="5" xfId="35" applyFont="1" applyFill="1" applyBorder="1" applyAlignment="1" applyProtection="1"/>
    <xf numFmtId="43" fontId="42" fillId="36" borderId="5" xfId="35" applyFont="1" applyFill="1" applyBorder="1" applyAlignment="1" applyProtection="1"/>
    <xf numFmtId="43" fontId="50" fillId="36" borderId="5" xfId="35" applyFont="1" applyFill="1" applyBorder="1" applyAlignment="1" applyProtection="1"/>
    <xf numFmtId="43" fontId="3" fillId="36" borderId="5" xfId="35" applyFont="1" applyFill="1" applyBorder="1" applyAlignment="1" applyProtection="1"/>
    <xf numFmtId="43" fontId="40" fillId="36" borderId="5" xfId="35" applyFont="1" applyFill="1" applyBorder="1" applyAlignment="1" applyProtection="1"/>
    <xf numFmtId="43" fontId="54" fillId="36" borderId="5" xfId="35" applyFont="1" applyFill="1" applyBorder="1" applyAlignment="1" applyProtection="1"/>
    <xf numFmtId="0" fontId="59" fillId="0" borderId="0" xfId="0" quotePrefix="1" applyFont="1" applyFill="1" applyBorder="1" applyProtection="1"/>
    <xf numFmtId="164" fontId="16" fillId="0" borderId="0" xfId="64" applyNumberFormat="1" applyFont="1" applyFill="1" applyBorder="1" applyAlignment="1" applyProtection="1">
      <alignment wrapText="1"/>
    </xf>
    <xf numFmtId="43" fontId="40" fillId="34" borderId="1" xfId="36" applyFont="1" applyFill="1" applyBorder="1" applyAlignment="1" applyProtection="1"/>
    <xf numFmtId="43" fontId="4" fillId="0" borderId="1" xfId="36" applyFont="1" applyFill="1" applyBorder="1" applyAlignment="1" applyProtection="1">
      <protection locked="0"/>
    </xf>
    <xf numFmtId="43" fontId="40" fillId="34" borderId="1" xfId="36" applyFont="1" applyFill="1" applyBorder="1" applyAlignment="1" applyProtection="1">
      <protection locked="0"/>
    </xf>
    <xf numFmtId="43" fontId="41" fillId="36" borderId="5" xfId="35" applyNumberFormat="1" applyFont="1" applyFill="1" applyBorder="1" applyAlignment="1" applyProtection="1"/>
    <xf numFmtId="176" fontId="40" fillId="0" borderId="0" xfId="35" applyNumberFormat="1" applyFont="1" applyFill="1" applyProtection="1"/>
    <xf numFmtId="176" fontId="61" fillId="0" borderId="0" xfId="35" applyNumberFormat="1" applyFont="1" applyFill="1" applyProtection="1"/>
    <xf numFmtId="43" fontId="40" fillId="0" borderId="0" xfId="35" applyNumberFormat="1" applyFont="1" applyFill="1" applyProtection="1"/>
    <xf numFmtId="0" fontId="40" fillId="0" borderId="0" xfId="64" applyFont="1" applyFill="1" applyBorder="1" applyAlignment="1" applyProtection="1">
      <alignment horizontal="center" vertical="center"/>
    </xf>
    <xf numFmtId="0" fontId="42" fillId="0" borderId="0" xfId="64" applyFont="1" applyFill="1" applyBorder="1" applyProtection="1"/>
    <xf numFmtId="0" fontId="43" fillId="0" borderId="0" xfId="64" applyFont="1" applyFill="1" applyBorder="1" applyProtection="1"/>
    <xf numFmtId="0" fontId="44" fillId="0" borderId="0" xfId="64" applyFont="1" applyFill="1" applyBorder="1" applyProtection="1"/>
    <xf numFmtId="0" fontId="41" fillId="0" borderId="0" xfId="64" applyFont="1" applyFill="1" applyBorder="1" applyProtection="1"/>
    <xf numFmtId="0" fontId="47" fillId="0" borderId="0" xfId="64" applyFont="1" applyFill="1" applyBorder="1" applyProtection="1"/>
    <xf numFmtId="179" fontId="40" fillId="0" borderId="0" xfId="64" applyNumberFormat="1" applyFont="1" applyFill="1" applyBorder="1" applyProtection="1"/>
    <xf numFmtId="0" fontId="16" fillId="0" borderId="0" xfId="64" applyFont="1" applyFill="1" applyBorder="1" applyAlignment="1" applyProtection="1">
      <alignment horizontal="center"/>
    </xf>
    <xf numFmtId="164" fontId="20" fillId="0" borderId="10" xfId="64" applyNumberFormat="1" applyFont="1" applyFill="1" applyBorder="1" applyAlignment="1" applyProtection="1">
      <alignment horizontal="center" wrapText="1"/>
    </xf>
    <xf numFmtId="164" fontId="21" fillId="0" borderId="0" xfId="64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left" vertical="center" wrapText="1"/>
    </xf>
    <xf numFmtId="164" fontId="51" fillId="37" borderId="10" xfId="64" applyNumberFormat="1" applyFont="1" applyFill="1" applyBorder="1" applyAlignment="1" applyProtection="1">
      <alignment horizontal="center"/>
    </xf>
    <xf numFmtId="164" fontId="16" fillId="0" borderId="0" xfId="64" applyNumberFormat="1" applyFont="1" applyFill="1" applyBorder="1" applyAlignment="1" applyProtection="1">
      <alignment horizontal="center" wrapText="1"/>
    </xf>
  </cellXfs>
  <cellStyles count="130">
    <cellStyle name="1 indent" xfId="1"/>
    <cellStyle name="2 indents" xfId="2"/>
    <cellStyle name="20% - Accent1 2" xfId="3"/>
    <cellStyle name="20% - Accent1 2 2" xfId="96"/>
    <cellStyle name="20% - Accent2 2" xfId="4"/>
    <cellStyle name="20% - Accent2 2 2" xfId="97"/>
    <cellStyle name="20% - Accent3 2" xfId="5"/>
    <cellStyle name="20% - Accent3 2 2" xfId="98"/>
    <cellStyle name="20% - Accent4 2" xfId="6"/>
    <cellStyle name="20% - Accent4 2 2" xfId="99"/>
    <cellStyle name="20% - Accent5 2" xfId="7"/>
    <cellStyle name="20% - Accent5 2 2" xfId="100"/>
    <cellStyle name="20% - Accent6 2" xfId="8"/>
    <cellStyle name="20% - Accent6 2 2" xfId="101"/>
    <cellStyle name="3 indents" xfId="9"/>
    <cellStyle name="4 indents" xfId="10"/>
    <cellStyle name="40% - Accent1 2" xfId="11"/>
    <cellStyle name="40% - Accent1 2 2" xfId="102"/>
    <cellStyle name="40% - Accent2 2" xfId="12"/>
    <cellStyle name="40% - Accent2 2 2" xfId="103"/>
    <cellStyle name="40% - Accent3 2" xfId="13"/>
    <cellStyle name="40% - Accent3 2 2" xfId="104"/>
    <cellStyle name="40% - Accent4 2" xfId="14"/>
    <cellStyle name="40% - Accent4 2 2" xfId="105"/>
    <cellStyle name="40% - Accent5 2" xfId="15"/>
    <cellStyle name="40% - Accent5 2 2" xfId="106"/>
    <cellStyle name="40% - Accent6 2" xfId="16"/>
    <cellStyle name="40% - Accent6 2 2" xfId="107"/>
    <cellStyle name="5 indents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rray" xfId="30"/>
    <cellStyle name="Array Enter" xfId="31"/>
    <cellStyle name="Bad 2" xfId="32"/>
    <cellStyle name="Calculation 2" xfId="33"/>
    <cellStyle name="Check Cell 2" xfId="34"/>
    <cellStyle name="Comma" xfId="35" builtinId="3"/>
    <cellStyle name="Comma 2" xfId="36"/>
    <cellStyle name="Comma 2 2" xfId="37"/>
    <cellStyle name="Comma 2 2 2" xfId="109"/>
    <cellStyle name="Comma 2 3" xfId="38"/>
    <cellStyle name="Comma 2 3 2" xfId="110"/>
    <cellStyle name="Comma 2 4" xfId="108"/>
    <cellStyle name="Comma 3" xfId="39"/>
    <cellStyle name="Comma 3 2" xfId="40"/>
    <cellStyle name="Comma 3 2 2" xfId="112"/>
    <cellStyle name="Comma 3 3" xfId="41"/>
    <cellStyle name="Comma 3 3 2" xfId="113"/>
    <cellStyle name="Comma 3 4" xfId="111"/>
    <cellStyle name="Comma 4 2" xfId="42"/>
    <cellStyle name="Comma 5" xfId="43"/>
    <cellStyle name="Comma 6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mf-one decimal" xfId="51"/>
    <cellStyle name="imf-zero decimal" xfId="52"/>
    <cellStyle name="Input 2" xfId="53"/>
    <cellStyle name="Linked Cell 2" xfId="54"/>
    <cellStyle name="MacroCode" xfId="55"/>
    <cellStyle name="Millares 2" xfId="56"/>
    <cellStyle name="Millares 2 2" xfId="114"/>
    <cellStyle name="Milliers [0]_Encours - Apr rééch" xfId="57"/>
    <cellStyle name="Milliers_Encours - Apr rééch" xfId="58"/>
    <cellStyle name="Monétaire [0]_Encours - Apr rééch" xfId="59"/>
    <cellStyle name="Monétaire_Encours - Apr rééch" xfId="60"/>
    <cellStyle name="Neutral 2" xfId="61"/>
    <cellStyle name="Normal" xfId="0" builtinId="0"/>
    <cellStyle name="Normal - Style1" xfId="62"/>
    <cellStyle name="Normal 2" xfId="63"/>
    <cellStyle name="Normal 2 2" xfId="64"/>
    <cellStyle name="Normal 2 2 2" xfId="65"/>
    <cellStyle name="Normal 2 2 2 2" xfId="66"/>
    <cellStyle name="Normal 2 2 2 2 2" xfId="67"/>
    <cellStyle name="Normal 2 2 2 2 2 2" xfId="117"/>
    <cellStyle name="Normal 2 2 2 2 3" xfId="68"/>
    <cellStyle name="Normal 2 2 2 2 3 2" xfId="118"/>
    <cellStyle name="Normal 2 2 2 3" xfId="69"/>
    <cellStyle name="Normal 2 2 2 3 2" xfId="119"/>
    <cellStyle name="Normal 2 2 2 4" xfId="70"/>
    <cellStyle name="Normal 2 2 2 5" xfId="116"/>
    <cellStyle name="Normal 2 2 3" xfId="71"/>
    <cellStyle name="Normal 2 2 3 2" xfId="72"/>
    <cellStyle name="Normal 2 2 3 3" xfId="73"/>
    <cellStyle name="Normal 2 2 3 4" xfId="120"/>
    <cellStyle name="Normal 2 2 4" xfId="74"/>
    <cellStyle name="Normal 2 2 4 2" xfId="121"/>
    <cellStyle name="Normal 2 2 5" xfId="115"/>
    <cellStyle name="Normal 2 3" xfId="75"/>
    <cellStyle name="Normal 2 3 2" xfId="122"/>
    <cellStyle name="Normal 3" xfId="76"/>
    <cellStyle name="Normal 3 2" xfId="77"/>
    <cellStyle name="Normal 3 2 2" xfId="124"/>
    <cellStyle name="Normal 3 3" xfId="123"/>
    <cellStyle name="Normal 4" xfId="78"/>
    <cellStyle name="Normal 4 2" xfId="125"/>
    <cellStyle name="Normal Table" xfId="79"/>
    <cellStyle name="Normal Table 2" xfId="80"/>
    <cellStyle name="Normal Table 3" xfId="81"/>
    <cellStyle name="Note 2" xfId="82"/>
    <cellStyle name="Note 2 2" xfId="126"/>
    <cellStyle name="Output 2" xfId="83"/>
    <cellStyle name="Percent 2" xfId="84"/>
    <cellStyle name="Percent 2 2" xfId="127"/>
    <cellStyle name="Percent 3" xfId="85"/>
    <cellStyle name="Percent 3 2" xfId="128"/>
    <cellStyle name="Percent 5" xfId="86"/>
    <cellStyle name="percentage difference" xfId="87"/>
    <cellStyle name="percentage difference one decimal" xfId="88"/>
    <cellStyle name="percentage difference zero decimal" xfId="89"/>
    <cellStyle name="Porcentual 2" xfId="90"/>
    <cellStyle name="Porcentual 2 2" xfId="129"/>
    <cellStyle name="Publication" xfId="91"/>
    <cellStyle name="Red Text" xfId="92"/>
    <cellStyle name="TopGrey" xfId="93"/>
    <cellStyle name="Total 2" xfId="94"/>
    <cellStyle name="Warning Text 2" xfId="95"/>
  </cellStyles>
  <dxfs count="0"/>
  <tableStyles count="0" defaultTableStyle="TableStyleMedium9" defaultPivotStyle="PivotStyleLight16"/>
  <colors>
    <mruColors>
      <color rgb="FFC5D9F1"/>
      <color rgb="FFDCE6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.gov.do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reditopublico.gov.do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1828800" y="771525"/>
          <a:ext cx="0" cy="3619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5781675" y="1685925"/>
          <a:ext cx="0" cy="5143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2076450</xdr:colOff>
      <xdr:row>4</xdr:row>
      <xdr:rowOff>57150</xdr:rowOff>
    </xdr:to>
    <xdr:pic>
      <xdr:nvPicPr>
        <xdr:cNvPr id="414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2105025</xdr:colOff>
      <xdr:row>0</xdr:row>
      <xdr:rowOff>28575</xdr:rowOff>
    </xdr:from>
    <xdr:to>
      <xdr:col>4</xdr:col>
      <xdr:colOff>543672</xdr:colOff>
      <xdr:row>4</xdr:row>
      <xdr:rowOff>38100</xdr:rowOff>
    </xdr:to>
    <xdr:pic>
      <xdr:nvPicPr>
        <xdr:cNvPr id="41446" name="index_r2_c6" descr="http://www.creditopublico.gov.do/images/index_r2_c6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8575"/>
          <a:ext cx="4200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5705475" y="1095375"/>
          <a:ext cx="0" cy="7810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5705475" y="1095375"/>
          <a:ext cx="0" cy="7810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2076450</xdr:colOff>
      <xdr:row>4</xdr:row>
      <xdr:rowOff>57150</xdr:rowOff>
    </xdr:to>
    <xdr:pic>
      <xdr:nvPicPr>
        <xdr:cNvPr id="4" name="Picture 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8575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2105025</xdr:colOff>
      <xdr:row>0</xdr:row>
      <xdr:rowOff>28575</xdr:rowOff>
    </xdr:from>
    <xdr:to>
      <xdr:col>4</xdr:col>
      <xdr:colOff>341967</xdr:colOff>
      <xdr:row>4</xdr:row>
      <xdr:rowOff>38100</xdr:rowOff>
    </xdr:to>
    <xdr:pic>
      <xdr:nvPicPr>
        <xdr:cNvPr id="5" name="index_r2_c6" descr="http://www.creditopublico.gov.do/images/index_r2_c6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575"/>
          <a:ext cx="4209117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676275</xdr:colOff>
          <xdr:row>2</xdr:row>
          <xdr:rowOff>9525</xdr:rowOff>
        </xdr:from>
        <xdr:to>
          <xdr:col>14</xdr:col>
          <xdr:colOff>1009650</xdr:colOff>
          <xdr:row>3</xdr:row>
          <xdr:rowOff>76200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DO" sz="10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 Macro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-OFFICE/COMUNES/Informes%20y%20Reportes/BCRD/Elaboracion_Balance_Fiscal/2016/Q1/DATA/ML/DOM/Macro/2002/DRSH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228"/>
  <sheetViews>
    <sheetView showGridLines="0" tabSelected="1" zoomScale="85" zoomScaleNormal="85" workbookViewId="0">
      <selection activeCell="B20" sqref="B20"/>
    </sheetView>
  </sheetViews>
  <sheetFormatPr defaultRowHeight="15" outlineLevelCol="1"/>
  <cols>
    <col min="1" max="1" width="5.140625" style="66" customWidth="1"/>
    <col min="2" max="2" width="62.85546875" style="27" bestFit="1" customWidth="1"/>
    <col min="3" max="3" width="11.7109375" style="14" bestFit="1" customWidth="1"/>
    <col min="4" max="6" width="11.7109375" style="14" customWidth="1" outlineLevel="1"/>
    <col min="7" max="8" width="12.42578125" style="14" customWidth="1" outlineLevel="1"/>
    <col min="9" max="12" width="11.7109375" style="14" customWidth="1" outlineLevel="1"/>
    <col min="13" max="13" width="12.42578125" style="14" customWidth="1" outlineLevel="1"/>
    <col min="14" max="14" width="11.7109375" style="14" customWidth="1" outlineLevel="1"/>
    <col min="15" max="15" width="20.140625" style="18" bestFit="1" customWidth="1"/>
    <col min="16" max="16" width="16.5703125" style="31" bestFit="1" customWidth="1"/>
    <col min="17" max="17" width="9.140625" style="27"/>
    <col min="18" max="18" width="18" style="27" customWidth="1"/>
    <col min="19" max="19" width="10.7109375" style="27" bestFit="1" customWidth="1"/>
    <col min="20" max="28" width="9.140625" style="27"/>
    <col min="29" max="16384" width="9.140625" style="32"/>
  </cols>
  <sheetData>
    <row r="1" spans="1:28"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28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28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N3" s="18"/>
    </row>
    <row r="4" spans="1:28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P4" s="18"/>
    </row>
    <row r="5" spans="1:28" ht="16.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28" ht="37.5" customHeight="1">
      <c r="B6" s="127" t="s">
        <v>93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28" ht="16.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5"/>
      <c r="N7" s="15"/>
      <c r="O7" s="17"/>
    </row>
    <row r="8" spans="1:28" ht="17.25" thickBot="1">
      <c r="B8" s="126" t="s">
        <v>41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28" s="34" customFormat="1" ht="35.25" customHeight="1" thickBot="1">
      <c r="A9" s="67"/>
      <c r="B9" s="80" t="s">
        <v>0</v>
      </c>
      <c r="C9" s="81" t="s">
        <v>27</v>
      </c>
      <c r="D9" s="81" t="s">
        <v>28</v>
      </c>
      <c r="E9" s="81" t="s">
        <v>29</v>
      </c>
      <c r="F9" s="81" t="s">
        <v>30</v>
      </c>
      <c r="G9" s="81" t="s">
        <v>31</v>
      </c>
      <c r="H9" s="81" t="s">
        <v>32</v>
      </c>
      <c r="I9" s="81" t="s">
        <v>33</v>
      </c>
      <c r="J9" s="81" t="s">
        <v>34</v>
      </c>
      <c r="K9" s="81" t="s">
        <v>87</v>
      </c>
      <c r="L9" s="81" t="s">
        <v>35</v>
      </c>
      <c r="M9" s="81" t="s">
        <v>36</v>
      </c>
      <c r="N9" s="81" t="s">
        <v>37</v>
      </c>
      <c r="O9" s="82" t="s">
        <v>38</v>
      </c>
      <c r="P9" s="31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s="27" customFormat="1">
      <c r="A10" s="6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35"/>
    </row>
    <row r="11" spans="1:28" s="27" customFormat="1" ht="16.5" customHeight="1" thickBot="1">
      <c r="A11" s="66"/>
      <c r="B11" s="129" t="s">
        <v>40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35"/>
    </row>
    <row r="12" spans="1:28" s="27" customFormat="1">
      <c r="A12" s="6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8"/>
      <c r="P12" s="35"/>
    </row>
    <row r="13" spans="1:28" ht="15.75" thickBot="1">
      <c r="B13" s="83" t="s">
        <v>45</v>
      </c>
      <c r="C13" s="84">
        <v>63431.608458439652</v>
      </c>
      <c r="D13" s="84">
        <v>26991.135154798088</v>
      </c>
      <c r="E13" s="84">
        <v>5685.7540007438847</v>
      </c>
      <c r="F13" s="84">
        <v>11921.538336088408</v>
      </c>
      <c r="G13" s="84">
        <v>18305.951899724703</v>
      </c>
      <c r="H13" s="84">
        <v>-17252.53426391289</v>
      </c>
      <c r="I13" s="84">
        <v>3521.7050906314716</v>
      </c>
      <c r="J13" s="84">
        <v>2534.8594088118421</v>
      </c>
      <c r="K13" s="84">
        <v>6773.8914088064657</v>
      </c>
      <c r="L13" s="84">
        <v>2613.9488178940437</v>
      </c>
      <c r="M13" s="84">
        <v>23788.643772439376</v>
      </c>
      <c r="N13" s="84">
        <v>0</v>
      </c>
      <c r="O13" s="85">
        <v>148316.50208446503</v>
      </c>
      <c r="P13" s="115"/>
    </row>
    <row r="14" spans="1:28" ht="15.75" thickTop="1">
      <c r="B14" s="86" t="s">
        <v>39</v>
      </c>
      <c r="C14" s="87">
        <v>32316.762500000001</v>
      </c>
      <c r="D14" s="87">
        <v>24392.965099999998</v>
      </c>
      <c r="E14" s="87">
        <v>3027.7302000000004</v>
      </c>
      <c r="F14" s="88">
        <v>9121.5292000000009</v>
      </c>
      <c r="G14" s="88">
        <v>15805.3284</v>
      </c>
      <c r="H14" s="88">
        <v>-19764.315399999999</v>
      </c>
      <c r="I14" s="88">
        <v>1000</v>
      </c>
      <c r="J14" s="88">
        <v>0</v>
      </c>
      <c r="K14" s="88">
        <v>4160.2</v>
      </c>
      <c r="L14" s="88">
        <v>0</v>
      </c>
      <c r="M14" s="88">
        <v>14800</v>
      </c>
      <c r="N14" s="88">
        <v>0</v>
      </c>
      <c r="O14" s="89">
        <v>84860.2</v>
      </c>
      <c r="P14" s="115"/>
    </row>
    <row r="15" spans="1:28" s="38" customFormat="1" ht="19.5">
      <c r="A15" s="68"/>
      <c r="B15" s="1" t="s">
        <v>44</v>
      </c>
      <c r="C15" s="36">
        <v>23507.7</v>
      </c>
      <c r="D15" s="36">
        <v>18774.3</v>
      </c>
      <c r="E15" s="36">
        <v>0</v>
      </c>
      <c r="F15" s="36">
        <v>9118</v>
      </c>
      <c r="G15" s="36">
        <v>12000</v>
      </c>
      <c r="H15" s="36">
        <v>1500</v>
      </c>
      <c r="I15" s="36">
        <v>1000</v>
      </c>
      <c r="J15" s="36">
        <v>0</v>
      </c>
      <c r="K15" s="36">
        <v>4160.2</v>
      </c>
      <c r="L15" s="36">
        <v>0</v>
      </c>
      <c r="M15" s="36">
        <v>14800</v>
      </c>
      <c r="N15" s="36">
        <v>0</v>
      </c>
      <c r="O15" s="103">
        <v>84860.2</v>
      </c>
      <c r="P15" s="115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s="41" customFormat="1">
      <c r="A16" s="69"/>
      <c r="B16" s="39" t="s">
        <v>49</v>
      </c>
      <c r="C16" s="23">
        <v>23507.7</v>
      </c>
      <c r="D16" s="23">
        <v>18774.3</v>
      </c>
      <c r="E16" s="23">
        <v>0</v>
      </c>
      <c r="F16" s="23">
        <v>9118</v>
      </c>
      <c r="G16" s="23">
        <v>12000</v>
      </c>
      <c r="H16" s="23">
        <v>1500</v>
      </c>
      <c r="I16" s="23">
        <v>1000</v>
      </c>
      <c r="J16" s="23">
        <v>0</v>
      </c>
      <c r="K16" s="23">
        <v>4160.2</v>
      </c>
      <c r="L16" s="23">
        <v>0</v>
      </c>
      <c r="M16" s="23">
        <v>14800</v>
      </c>
      <c r="N16" s="23">
        <v>0</v>
      </c>
      <c r="O16" s="89">
        <v>84860.2</v>
      </c>
      <c r="P16" s="115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s="41" customFormat="1">
      <c r="A17" s="69"/>
      <c r="B17" s="39" t="s">
        <v>63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9">
        <v>0</v>
      </c>
      <c r="P17" s="115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s="41" customFormat="1">
      <c r="A18" s="69"/>
      <c r="B18" s="56"/>
      <c r="C18" s="23"/>
      <c r="D18" s="6"/>
      <c r="E18" s="42"/>
      <c r="F18" s="42"/>
      <c r="G18" s="42"/>
      <c r="H18" s="42"/>
      <c r="I18" s="42"/>
      <c r="J18" s="6"/>
      <c r="K18" s="6"/>
      <c r="L18" s="42"/>
      <c r="M18" s="42"/>
      <c r="N18" s="42"/>
      <c r="O18" s="20"/>
      <c r="P18" s="115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s="38" customFormat="1">
      <c r="A19" s="68"/>
      <c r="B19" s="43" t="s">
        <v>43</v>
      </c>
      <c r="C19" s="44">
        <v>8809.0625</v>
      </c>
      <c r="D19" s="44">
        <v>5618.6650999999993</v>
      </c>
      <c r="E19" s="44">
        <v>3027.7302000000004</v>
      </c>
      <c r="F19" s="44">
        <v>3.5291999999999999</v>
      </c>
      <c r="G19" s="44">
        <v>3805.3283999999999</v>
      </c>
      <c r="H19" s="44">
        <v>-21264.315399999999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104">
        <v>4.7748471843078732E-12</v>
      </c>
      <c r="P19" s="115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s="47" customFormat="1" ht="19.5">
      <c r="A20" s="70"/>
      <c r="B20" s="45" t="s">
        <v>54</v>
      </c>
      <c r="C20" s="36">
        <v>8809.0625</v>
      </c>
      <c r="D20" s="36">
        <v>5618.6650999999993</v>
      </c>
      <c r="E20" s="36">
        <v>3027.7302000000004</v>
      </c>
      <c r="F20" s="36">
        <v>3.5291999999999999</v>
      </c>
      <c r="G20" s="36">
        <v>3805.3283999999999</v>
      </c>
      <c r="H20" s="36">
        <v>-21264.315399999999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103">
        <v>4.7748471843078732E-12</v>
      </c>
      <c r="P20" s="115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spans="1:28" s="41" customFormat="1">
      <c r="A21" s="69"/>
      <c r="B21" s="39" t="s">
        <v>46</v>
      </c>
      <c r="C21" s="23">
        <v>8802.9724999999999</v>
      </c>
      <c r="D21" s="23">
        <v>5594.7611999999999</v>
      </c>
      <c r="E21" s="23">
        <v>11853.7665</v>
      </c>
      <c r="F21" s="23">
        <v>0</v>
      </c>
      <c r="G21" s="23">
        <v>3800</v>
      </c>
      <c r="H21" s="23">
        <v>1000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89">
        <v>31051.500200000002</v>
      </c>
      <c r="P21" s="115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s="41" customFormat="1">
      <c r="A22" s="69"/>
      <c r="B22" s="39" t="s">
        <v>47</v>
      </c>
      <c r="C22" s="23">
        <v>0</v>
      </c>
      <c r="D22" s="23">
        <v>0</v>
      </c>
      <c r="E22" s="23">
        <v>-8828.0324999999993</v>
      </c>
      <c r="F22" s="23">
        <v>0</v>
      </c>
      <c r="G22" s="23">
        <v>0</v>
      </c>
      <c r="H22" s="23">
        <v>-22274.4532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89">
        <v>-31102.485699999997</v>
      </c>
      <c r="P22" s="115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>
      <c r="B23" s="39" t="s">
        <v>56</v>
      </c>
      <c r="C23" s="23">
        <v>6.09</v>
      </c>
      <c r="D23" s="23">
        <v>23.903899999999762</v>
      </c>
      <c r="E23" s="23">
        <v>1.9962000000002385</v>
      </c>
      <c r="F23" s="23">
        <v>3.5291999999999999</v>
      </c>
      <c r="G23" s="23">
        <v>5.3284000000000002</v>
      </c>
      <c r="H23" s="23">
        <v>10.1378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89">
        <v>50.985500000000002</v>
      </c>
      <c r="P23" s="115"/>
    </row>
    <row r="24" spans="1:28">
      <c r="B24" s="39"/>
      <c r="C24" s="6"/>
      <c r="D24" s="6"/>
      <c r="E24" s="42"/>
      <c r="F24" s="42"/>
      <c r="G24" s="42"/>
      <c r="H24" s="42"/>
      <c r="I24" s="42">
        <v>0</v>
      </c>
      <c r="J24" s="42">
        <v>0</v>
      </c>
      <c r="K24" s="42"/>
      <c r="L24" s="42"/>
      <c r="M24" s="42"/>
      <c r="N24" s="42"/>
      <c r="O24" s="20"/>
      <c r="P24" s="115"/>
    </row>
    <row r="25" spans="1:28">
      <c r="B25" s="90" t="s">
        <v>48</v>
      </c>
      <c r="C25" s="91">
        <v>0</v>
      </c>
      <c r="D25" s="91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115"/>
    </row>
    <row r="26" spans="1:28" s="49" customFormat="1">
      <c r="A26" s="71"/>
      <c r="B26" s="39" t="s">
        <v>50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/>
      <c r="L26" s="9">
        <v>0</v>
      </c>
      <c r="M26" s="9">
        <v>0</v>
      </c>
      <c r="N26" s="9">
        <v>0</v>
      </c>
      <c r="O26" s="89">
        <v>0</v>
      </c>
      <c r="P26" s="115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</row>
    <row r="27" spans="1:28" s="49" customFormat="1">
      <c r="A27" s="71"/>
      <c r="B27" s="39"/>
      <c r="C27" s="9"/>
      <c r="D27" s="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0"/>
      <c r="P27" s="115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</row>
    <row r="28" spans="1:28">
      <c r="B28" s="93" t="s">
        <v>61</v>
      </c>
      <c r="C28" s="91">
        <v>31114.845958439651</v>
      </c>
      <c r="D28" s="91">
        <v>2598.17005479809</v>
      </c>
      <c r="E28" s="91">
        <v>2658.0238007438843</v>
      </c>
      <c r="F28" s="91">
        <v>2800.0091360884062</v>
      </c>
      <c r="G28" s="91">
        <v>2500.623499724702</v>
      </c>
      <c r="H28" s="91">
        <v>2511.7811360871101</v>
      </c>
      <c r="I28" s="91">
        <v>2521.7050906314716</v>
      </c>
      <c r="J28" s="91">
        <v>2534.8594088118421</v>
      </c>
      <c r="K28" s="91">
        <v>2613.6914088064659</v>
      </c>
      <c r="L28" s="91">
        <v>2613.9488178940437</v>
      </c>
      <c r="M28" s="91">
        <v>8988.6437724393763</v>
      </c>
      <c r="N28" s="91">
        <v>0</v>
      </c>
      <c r="O28" s="92">
        <v>63456.302084465038</v>
      </c>
      <c r="P28" s="115"/>
    </row>
    <row r="29" spans="1:28" s="49" customFormat="1">
      <c r="A29" s="71"/>
      <c r="B29" s="39" t="s">
        <v>88</v>
      </c>
      <c r="C29" s="23">
        <v>31114.845958439651</v>
      </c>
      <c r="D29" s="23">
        <v>2598.17005479809</v>
      </c>
      <c r="E29" s="6">
        <v>2658.0238007438843</v>
      </c>
      <c r="F29" s="6">
        <v>2800.0091360884062</v>
      </c>
      <c r="G29" s="6">
        <v>2500.623499724702</v>
      </c>
      <c r="H29" s="6">
        <v>2511.7811360871101</v>
      </c>
      <c r="I29" s="111">
        <v>2521.7050906314716</v>
      </c>
      <c r="J29" s="6">
        <v>2534.8594088118421</v>
      </c>
      <c r="K29" s="6">
        <v>2613.6914088064659</v>
      </c>
      <c r="L29" s="6">
        <v>2613.9488178940437</v>
      </c>
      <c r="M29" s="6">
        <v>8988.6437724393763</v>
      </c>
      <c r="N29" s="6">
        <v>0</v>
      </c>
      <c r="O29" s="114">
        <v>63456.302084465038</v>
      </c>
      <c r="P29" s="115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s="27" customFormat="1">
      <c r="A30" s="6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8"/>
      <c r="P30" s="115"/>
    </row>
    <row r="31" spans="1:28" ht="16.5" thickBot="1">
      <c r="B31" s="129" t="s">
        <v>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15"/>
    </row>
    <row r="32" spans="1:28">
      <c r="A32" s="66">
        <v>1000000</v>
      </c>
      <c r="B32" s="3"/>
      <c r="C32" s="74">
        <v>2019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9"/>
      <c r="P32" s="115"/>
    </row>
    <row r="33" spans="1:28" s="49" customFormat="1">
      <c r="A33" s="71"/>
      <c r="B33" s="94" t="s">
        <v>3</v>
      </c>
      <c r="C33" s="95">
        <v>31100.742387687242</v>
      </c>
      <c r="D33" s="95">
        <v>3108.2254209938683</v>
      </c>
      <c r="E33" s="95">
        <v>5753.4092135010123</v>
      </c>
      <c r="F33" s="95">
        <v>9467.1146622210454</v>
      </c>
      <c r="G33" s="95">
        <v>13121.947358656505</v>
      </c>
      <c r="H33" s="95">
        <v>3195.0437706987746</v>
      </c>
      <c r="I33" s="95">
        <v>3095.0983292203418</v>
      </c>
      <c r="J33" s="95">
        <v>3161.9023414833932</v>
      </c>
      <c r="K33" s="95">
        <v>42772.410963815426</v>
      </c>
      <c r="L33" s="95">
        <v>3282.9637873379265</v>
      </c>
      <c r="M33" s="95">
        <v>13112.565305224811</v>
      </c>
      <c r="N33" s="95">
        <v>0</v>
      </c>
      <c r="O33" s="96">
        <v>131171.42354084036</v>
      </c>
      <c r="P33" s="115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</row>
    <row r="34" spans="1:28">
      <c r="A34" s="72" t="s">
        <v>74</v>
      </c>
      <c r="B34" s="5" t="s">
        <v>1</v>
      </c>
      <c r="C34" s="23">
        <v>364.88918882160203</v>
      </c>
      <c r="D34" s="23">
        <v>364.97204996630302</v>
      </c>
      <c r="E34" s="23">
        <v>364.97465361578304</v>
      </c>
      <c r="F34" s="6">
        <v>6374.4936380965928</v>
      </c>
      <c r="G34" s="6">
        <v>10355.51321220998</v>
      </c>
      <c r="H34" s="6">
        <v>365.131950873439</v>
      </c>
      <c r="I34" s="6">
        <v>365.26603882165904</v>
      </c>
      <c r="J34" s="23">
        <v>365.42954800900299</v>
      </c>
      <c r="K34" s="23">
        <v>39987.328657300161</v>
      </c>
      <c r="L34" s="23">
        <v>366.47536891388199</v>
      </c>
      <c r="M34" s="23">
        <v>10366.487410792726</v>
      </c>
      <c r="N34" s="6">
        <v>0</v>
      </c>
      <c r="O34" s="89">
        <v>69640.961717421131</v>
      </c>
      <c r="P34" s="115"/>
    </row>
    <row r="35" spans="1:28" s="55" customFormat="1">
      <c r="A35" s="69"/>
      <c r="B35" s="75" t="s">
        <v>78</v>
      </c>
      <c r="C35" s="53">
        <v>0</v>
      </c>
      <c r="D35" s="53">
        <v>0</v>
      </c>
      <c r="E35" s="53">
        <v>0</v>
      </c>
      <c r="F35" s="53">
        <v>6000</v>
      </c>
      <c r="G35" s="53">
        <v>10000</v>
      </c>
      <c r="H35" s="53">
        <v>0</v>
      </c>
      <c r="I35" s="53">
        <v>0</v>
      </c>
      <c r="J35" s="53">
        <v>0</v>
      </c>
      <c r="K35" s="53">
        <v>39621.322856569997</v>
      </c>
      <c r="L35" s="53">
        <v>0</v>
      </c>
      <c r="M35" s="53">
        <v>10000</v>
      </c>
      <c r="N35" s="53">
        <v>0</v>
      </c>
      <c r="O35" s="105">
        <v>65621.322856569997</v>
      </c>
      <c r="P35" s="115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1:28">
      <c r="B36" s="56" t="s">
        <v>6</v>
      </c>
      <c r="C36" s="112">
        <v>30735.85319886564</v>
      </c>
      <c r="D36" s="26">
        <v>2743.2533710275652</v>
      </c>
      <c r="E36" s="26">
        <v>5388.4345598852296</v>
      </c>
      <c r="F36" s="26">
        <v>3092.621024124453</v>
      </c>
      <c r="G36" s="26">
        <v>2766.4341464465247</v>
      </c>
      <c r="H36" s="26">
        <v>2829.9118198253354</v>
      </c>
      <c r="I36" s="113">
        <v>2729.8322903986827</v>
      </c>
      <c r="J36" s="26">
        <v>2796.4727934743901</v>
      </c>
      <c r="K36" s="26">
        <v>2785.082306515264</v>
      </c>
      <c r="L36" s="26">
        <v>2916.4884184240445</v>
      </c>
      <c r="M36" s="26">
        <v>2746.0778944320841</v>
      </c>
      <c r="N36" s="26">
        <v>0</v>
      </c>
      <c r="O36" s="89">
        <v>61530.461823419224</v>
      </c>
      <c r="P36" s="115"/>
    </row>
    <row r="37" spans="1:28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15"/>
    </row>
    <row r="38" spans="1:28" s="49" customFormat="1">
      <c r="A38" s="71"/>
      <c r="B38" s="94" t="s">
        <v>4</v>
      </c>
      <c r="C38" s="95">
        <v>31100.792963575641</v>
      </c>
      <c r="D38" s="95">
        <v>3108.2275690075653</v>
      </c>
      <c r="E38" s="95">
        <v>5753.46584287523</v>
      </c>
      <c r="F38" s="95">
        <v>9457.6631773544523</v>
      </c>
      <c r="G38" s="95">
        <v>13122.001319296525</v>
      </c>
      <c r="H38" s="95">
        <v>3194.9731467053352</v>
      </c>
      <c r="I38" s="95">
        <v>3095.0434573086827</v>
      </c>
      <c r="J38" s="95">
        <v>3161.8114090243903</v>
      </c>
      <c r="K38" s="95">
        <v>3150.590289465264</v>
      </c>
      <c r="L38" s="95">
        <v>3282.7338850840447</v>
      </c>
      <c r="M38" s="95">
        <v>3112.6155556620843</v>
      </c>
      <c r="N38" s="95">
        <v>0</v>
      </c>
      <c r="O38" s="96">
        <v>81539.918615359231</v>
      </c>
      <c r="P38" s="115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1:28">
      <c r="A39" s="72" t="s">
        <v>83</v>
      </c>
      <c r="B39" s="5" t="s">
        <v>1</v>
      </c>
      <c r="C39" s="6">
        <v>364.93976471000008</v>
      </c>
      <c r="D39" s="6">
        <v>364.97419798000004</v>
      </c>
      <c r="E39" s="6">
        <v>365.03128299000008</v>
      </c>
      <c r="F39" s="6">
        <v>6365.0421532299997</v>
      </c>
      <c r="G39" s="6">
        <v>10355.56717285</v>
      </c>
      <c r="H39" s="6">
        <v>365.06132687999997</v>
      </c>
      <c r="I39" s="6">
        <v>365.21116691000003</v>
      </c>
      <c r="J39" s="6">
        <v>365.3386155500001</v>
      </c>
      <c r="K39" s="6">
        <v>365.50798294999993</v>
      </c>
      <c r="L39" s="6">
        <v>366.24546665999998</v>
      </c>
      <c r="M39" s="6">
        <v>366.53766123000003</v>
      </c>
      <c r="N39" s="6">
        <v>0</v>
      </c>
      <c r="O39" s="89">
        <v>20009.45679194</v>
      </c>
      <c r="P39" s="117"/>
    </row>
    <row r="40" spans="1:28" s="55" customFormat="1">
      <c r="A40" s="69"/>
      <c r="B40" s="75" t="s">
        <v>78</v>
      </c>
      <c r="C40" s="53">
        <v>0</v>
      </c>
      <c r="D40" s="53">
        <v>0</v>
      </c>
      <c r="E40" s="53">
        <v>0</v>
      </c>
      <c r="F40" s="53">
        <v>6000</v>
      </c>
      <c r="G40" s="53">
        <v>10000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105">
        <v>16000</v>
      </c>
      <c r="P40" s="115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1:28">
      <c r="B41" s="56" t="s">
        <v>6</v>
      </c>
      <c r="C41" s="112">
        <v>30735.85319886564</v>
      </c>
      <c r="D41" s="26">
        <v>2743.2533710275652</v>
      </c>
      <c r="E41" s="26">
        <v>5388.4345598852296</v>
      </c>
      <c r="F41" s="26">
        <v>3092.621024124453</v>
      </c>
      <c r="G41" s="26">
        <v>2766.4341464465247</v>
      </c>
      <c r="H41" s="26">
        <v>2829.9118198253354</v>
      </c>
      <c r="I41" s="113">
        <v>2729.8322903986827</v>
      </c>
      <c r="J41" s="26">
        <v>2796.4727934743901</v>
      </c>
      <c r="K41" s="26">
        <v>2785.082306515264</v>
      </c>
      <c r="L41" s="26">
        <v>2916.4884184240445</v>
      </c>
      <c r="M41" s="26">
        <v>2746.0778944320841</v>
      </c>
      <c r="N41" s="26">
        <v>0</v>
      </c>
      <c r="O41" s="89">
        <v>61530.461823419224</v>
      </c>
      <c r="P41" s="115"/>
    </row>
    <row r="42" spans="1:28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15"/>
    </row>
    <row r="43" spans="1:28">
      <c r="B43" s="94" t="s">
        <v>16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39621.322856569997</v>
      </c>
      <c r="L43" s="95">
        <v>0</v>
      </c>
      <c r="M43" s="95">
        <v>10000</v>
      </c>
      <c r="N43" s="95">
        <v>0</v>
      </c>
      <c r="O43" s="96">
        <v>49621.322856569997</v>
      </c>
      <c r="P43" s="115"/>
    </row>
    <row r="44" spans="1:28">
      <c r="B44" s="5" t="s">
        <v>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39621.322856569997</v>
      </c>
      <c r="L44" s="23">
        <v>0</v>
      </c>
      <c r="M44" s="23">
        <v>10000</v>
      </c>
      <c r="N44" s="23">
        <v>0</v>
      </c>
      <c r="O44" s="106">
        <v>49621.322856569997</v>
      </c>
      <c r="P44" s="115"/>
    </row>
    <row r="45" spans="1:28">
      <c r="B45" s="5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6">
        <v>0</v>
      </c>
      <c r="P45" s="115"/>
    </row>
    <row r="46" spans="1:28">
      <c r="B46" s="5"/>
      <c r="C46" s="23"/>
      <c r="D46" s="23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115"/>
    </row>
    <row r="47" spans="1:28">
      <c r="B47" s="94" t="s">
        <v>91</v>
      </c>
      <c r="C47" s="95">
        <v>0</v>
      </c>
      <c r="D47" s="95">
        <v>0</v>
      </c>
      <c r="E47" s="95">
        <v>0</v>
      </c>
      <c r="F47" s="95">
        <v>9.5105226200000015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6">
        <v>9.5105226200000015</v>
      </c>
      <c r="P47" s="116"/>
    </row>
    <row r="48" spans="1:28">
      <c r="A48" s="109" t="s">
        <v>92</v>
      </c>
      <c r="B48" s="5" t="s">
        <v>1</v>
      </c>
      <c r="C48" s="6">
        <v>0</v>
      </c>
      <c r="D48" s="23">
        <v>0</v>
      </c>
      <c r="E48" s="23">
        <v>0</v>
      </c>
      <c r="F48" s="23">
        <v>9.5105226200000015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106">
        <v>9.5105226200000015</v>
      </c>
      <c r="P48" s="117"/>
    </row>
    <row r="49" spans="1:28">
      <c r="B49" s="5" t="s">
        <v>85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106">
        <v>0</v>
      </c>
      <c r="P49" s="115"/>
    </row>
    <row r="50" spans="1:28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8"/>
      <c r="P50" s="115"/>
    </row>
    <row r="51" spans="1:28" s="49" customFormat="1">
      <c r="A51" s="71"/>
      <c r="B51" s="94" t="s">
        <v>59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6">
        <v>0</v>
      </c>
      <c r="P51" s="115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</row>
    <row r="52" spans="1:28">
      <c r="B52" s="5" t="s">
        <v>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/>
      <c r="K52" s="6">
        <v>0</v>
      </c>
      <c r="L52" s="6">
        <v>0</v>
      </c>
      <c r="M52" s="6">
        <v>0</v>
      </c>
      <c r="N52" s="6">
        <v>0</v>
      </c>
      <c r="O52" s="89">
        <v>0</v>
      </c>
      <c r="P52" s="115"/>
    </row>
    <row r="53" spans="1:28" ht="14.25" customHeight="1">
      <c r="B53" s="5" t="s">
        <v>12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89">
        <v>0</v>
      </c>
      <c r="P53" s="115"/>
    </row>
    <row r="54" spans="1:28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15"/>
    </row>
    <row r="55" spans="1:28" ht="15.75" customHeight="1">
      <c r="B55" s="94" t="s">
        <v>55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6">
        <v>0</v>
      </c>
      <c r="P55" s="115"/>
    </row>
    <row r="56" spans="1:28">
      <c r="B56" s="5" t="s">
        <v>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89">
        <v>0</v>
      </c>
      <c r="P56" s="115"/>
    </row>
    <row r="57" spans="1:28">
      <c r="B57" s="5" t="s">
        <v>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89">
        <v>0</v>
      </c>
      <c r="P57" s="115"/>
    </row>
    <row r="58" spans="1:28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15"/>
    </row>
    <row r="59" spans="1:28" s="49" customFormat="1">
      <c r="A59" s="71"/>
      <c r="B59" s="94" t="s">
        <v>17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7"/>
      <c r="P59" s="115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</row>
    <row r="60" spans="1:28" ht="14.25">
      <c r="B60" s="5" t="s">
        <v>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07"/>
      <c r="P60" s="115"/>
    </row>
    <row r="61" spans="1:28" ht="14.25">
      <c r="B61" s="5" t="s">
        <v>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07"/>
      <c r="P61" s="115"/>
    </row>
    <row r="62" spans="1:28" ht="14.2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2"/>
      <c r="P62" s="115"/>
    </row>
    <row r="63" spans="1:28" s="49" customFormat="1">
      <c r="A63" s="71"/>
      <c r="B63" s="94" t="s">
        <v>18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6">
        <v>0</v>
      </c>
      <c r="P63" s="115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28">
      <c r="B64" s="5" t="s">
        <v>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89">
        <v>0</v>
      </c>
      <c r="P64" s="115"/>
    </row>
    <row r="65" spans="1:28">
      <c r="B65" s="5" t="s">
        <v>12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89">
        <v>0</v>
      </c>
      <c r="P65" s="115"/>
    </row>
    <row r="66" spans="1:28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15"/>
    </row>
    <row r="67" spans="1:28">
      <c r="B67" s="94" t="s">
        <v>19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6">
        <v>0</v>
      </c>
      <c r="P67" s="115"/>
    </row>
    <row r="68" spans="1:28">
      <c r="B68" s="5" t="s">
        <v>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89">
        <v>0</v>
      </c>
      <c r="P68" s="115"/>
    </row>
    <row r="69" spans="1:28">
      <c r="B69" s="5" t="s">
        <v>12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89">
        <v>0</v>
      </c>
      <c r="P69" s="115"/>
    </row>
    <row r="70" spans="1:28">
      <c r="B70" s="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15"/>
    </row>
    <row r="71" spans="1:28">
      <c r="B71" s="94" t="s">
        <v>20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6">
        <v>0</v>
      </c>
      <c r="P71" s="115"/>
    </row>
    <row r="72" spans="1:28">
      <c r="B72" s="5" t="s">
        <v>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89">
        <v>0</v>
      </c>
      <c r="P72" s="115"/>
    </row>
    <row r="73" spans="1:28">
      <c r="B73" s="5" t="s">
        <v>12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89">
        <v>0</v>
      </c>
      <c r="P73" s="115"/>
    </row>
    <row r="74" spans="1:28"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15"/>
    </row>
    <row r="75" spans="1:28" s="49" customFormat="1">
      <c r="A75" s="71"/>
      <c r="B75" s="94" t="s">
        <v>21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7"/>
      <c r="P75" s="115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s="49" customFormat="1">
      <c r="A76" s="71"/>
      <c r="B76" s="5" t="s">
        <v>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89"/>
      <c r="P76" s="115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s="49" customFormat="1">
      <c r="A77" s="71"/>
      <c r="B77" s="5" t="s">
        <v>12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89"/>
      <c r="P77" s="115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15"/>
    </row>
    <row r="79" spans="1:28">
      <c r="B79" s="94" t="s">
        <v>67</v>
      </c>
      <c r="C79" s="95">
        <v>-5.0575888398043389E-2</v>
      </c>
      <c r="D79" s="95">
        <v>-2.1480136970239982E-3</v>
      </c>
      <c r="E79" s="95">
        <v>-5.662937421703873E-2</v>
      </c>
      <c r="F79" s="95">
        <v>-5.9037753406910198E-2</v>
      </c>
      <c r="G79" s="95">
        <v>-5.3960640019795392E-2</v>
      </c>
      <c r="H79" s="95">
        <v>7.0623993439028254E-2</v>
      </c>
      <c r="I79" s="95">
        <v>5.48719116590064E-2</v>
      </c>
      <c r="J79" s="95">
        <v>9.0932459002885935E-2</v>
      </c>
      <c r="K79" s="95">
        <v>0.49781778016040334</v>
      </c>
      <c r="L79" s="95">
        <v>0.22990225388201679</v>
      </c>
      <c r="M79" s="95">
        <v>-5.0250437274371507E-2</v>
      </c>
      <c r="N79" s="95">
        <v>0</v>
      </c>
      <c r="O79" s="96">
        <v>0.67154629113015751</v>
      </c>
      <c r="P79" s="115"/>
    </row>
    <row r="80" spans="1:28">
      <c r="B80" s="5" t="s">
        <v>7</v>
      </c>
      <c r="C80" s="6">
        <v>-5.0575888398043389E-2</v>
      </c>
      <c r="D80" s="6">
        <v>-2.1480136970239982E-3</v>
      </c>
      <c r="E80" s="6">
        <v>-5.662937421703873E-2</v>
      </c>
      <c r="F80" s="6">
        <v>-5.9037753406910198E-2</v>
      </c>
      <c r="G80" s="6">
        <v>-5.3960640019795392E-2</v>
      </c>
      <c r="H80" s="6">
        <v>7.0623993439028254E-2</v>
      </c>
      <c r="I80" s="6">
        <v>5.48719116590064E-2</v>
      </c>
      <c r="J80" s="6">
        <v>9.0932459002885935E-2</v>
      </c>
      <c r="K80" s="6">
        <v>0.49781778016040334</v>
      </c>
      <c r="L80" s="6">
        <v>0.22990225388201679</v>
      </c>
      <c r="M80" s="6">
        <v>-5.0250437274371507E-2</v>
      </c>
      <c r="N80" s="6">
        <v>0</v>
      </c>
      <c r="O80" s="89">
        <v>0.67154629113015751</v>
      </c>
      <c r="P80" s="115"/>
      <c r="R80" s="124"/>
      <c r="S80" s="124"/>
    </row>
    <row r="81" spans="1:28" ht="17.25" customHeight="1">
      <c r="B81" s="5" t="s">
        <v>12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89">
        <v>0</v>
      </c>
      <c r="P81" s="115"/>
    </row>
    <row r="82" spans="1:28">
      <c r="B82" s="5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15"/>
    </row>
    <row r="83" spans="1:28" s="49" customFormat="1">
      <c r="A83" s="71"/>
      <c r="B83" s="94" t="s">
        <v>68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7"/>
      <c r="P83" s="115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8" s="49" customFormat="1">
      <c r="A84" s="71"/>
      <c r="B84" s="5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89"/>
      <c r="P84" s="115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8" s="49" customFormat="1">
      <c r="A85" s="71"/>
      <c r="B85" s="5" t="s">
        <v>12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89"/>
      <c r="P85" s="115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</row>
    <row r="86" spans="1:28" s="27" customFormat="1">
      <c r="A86" s="66"/>
      <c r="B86" s="1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8"/>
      <c r="P86" s="115"/>
    </row>
    <row r="87" spans="1:28" ht="16.5" thickBot="1">
      <c r="B87" s="129" t="s">
        <v>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15"/>
    </row>
    <row r="88" spans="1:28">
      <c r="B88" s="4"/>
      <c r="C88" s="4"/>
      <c r="D88" s="4"/>
      <c r="E88" s="4"/>
      <c r="F88" s="60"/>
      <c r="G88" s="4"/>
      <c r="H88" s="4"/>
      <c r="I88" s="4"/>
      <c r="J88" s="4"/>
      <c r="K88" s="4"/>
      <c r="L88" s="4"/>
      <c r="M88" s="4"/>
      <c r="N88" s="4"/>
      <c r="O88" s="19"/>
      <c r="P88" s="115"/>
    </row>
    <row r="89" spans="1:28" ht="15.75" thickBot="1">
      <c r="B89" s="98" t="s">
        <v>69</v>
      </c>
      <c r="C89" s="99">
        <v>4908.2927773653983</v>
      </c>
      <c r="D89" s="99">
        <v>5001.3839931012672</v>
      </c>
      <c r="E89" s="99">
        <v>7732.8367722871471</v>
      </c>
      <c r="F89" s="99">
        <v>3156.1522646708563</v>
      </c>
      <c r="G89" s="99">
        <v>3897.7350930794619</v>
      </c>
      <c r="H89" s="99">
        <v>5852.3273438487049</v>
      </c>
      <c r="I89" s="99">
        <v>7139.3585595461427</v>
      </c>
      <c r="J89" s="99">
        <v>6062.4856644066931</v>
      </c>
      <c r="K89" s="99">
        <v>7778.3646734893227</v>
      </c>
      <c r="L89" s="99">
        <v>2595.641796943758</v>
      </c>
      <c r="M89" s="99">
        <v>3297.3020677785762</v>
      </c>
      <c r="N89" s="99">
        <v>0</v>
      </c>
      <c r="O89" s="100">
        <v>57421.881006517324</v>
      </c>
      <c r="P89" s="115"/>
    </row>
    <row r="90" spans="1:28" ht="15.75" thickTop="1">
      <c r="B90" s="101" t="s">
        <v>13</v>
      </c>
      <c r="C90" s="95">
        <v>4671.3804979961415</v>
      </c>
      <c r="D90" s="95">
        <v>4816.2221436737673</v>
      </c>
      <c r="E90" s="95">
        <v>7558.1499159508012</v>
      </c>
      <c r="F90" s="95">
        <v>2986.0016303119701</v>
      </c>
      <c r="G90" s="95">
        <v>3713.3821533435848</v>
      </c>
      <c r="H90" s="95">
        <v>5673.3893661862294</v>
      </c>
      <c r="I90" s="95">
        <v>6966.3101976968692</v>
      </c>
      <c r="J90" s="95">
        <v>5891.8688195427912</v>
      </c>
      <c r="K90" s="95">
        <v>7594.4727515914183</v>
      </c>
      <c r="L90" s="95">
        <v>2428.2294168673343</v>
      </c>
      <c r="M90" s="95">
        <v>3125.6353924548862</v>
      </c>
      <c r="N90" s="95">
        <v>0</v>
      </c>
      <c r="O90" s="95">
        <v>55425.042285615789</v>
      </c>
      <c r="P90" s="115"/>
    </row>
    <row r="91" spans="1:28">
      <c r="A91" s="72" t="s">
        <v>76</v>
      </c>
      <c r="B91" s="5" t="s">
        <v>77</v>
      </c>
      <c r="C91" s="77">
        <v>4669.0844524815166</v>
      </c>
      <c r="D91" s="77">
        <v>4813.8806119837673</v>
      </c>
      <c r="E91" s="77">
        <v>7555.9217804438149</v>
      </c>
      <c r="F91" s="77">
        <v>2981.94291724197</v>
      </c>
      <c r="G91" s="77">
        <v>3706.9575568935848</v>
      </c>
      <c r="H91" s="77">
        <v>5672.4336168662294</v>
      </c>
      <c r="I91" s="77">
        <v>6962.8571431339396</v>
      </c>
      <c r="J91" s="77">
        <v>5888.9524204547915</v>
      </c>
      <c r="K91" s="77">
        <v>7592.2065677170112</v>
      </c>
      <c r="L91" s="77">
        <v>2427.3905031373342</v>
      </c>
      <c r="M91" s="77">
        <v>3124.4493208948861</v>
      </c>
      <c r="N91" s="77">
        <v>0</v>
      </c>
      <c r="O91" s="89">
        <v>55396.076891248842</v>
      </c>
      <c r="P91" s="115"/>
    </row>
    <row r="92" spans="1:28" s="55" customFormat="1">
      <c r="A92" s="69"/>
      <c r="B92" s="24" t="s">
        <v>78</v>
      </c>
      <c r="C92" s="78">
        <v>4592.0917804883748</v>
      </c>
      <c r="D92" s="78">
        <v>4683.0633972399992</v>
      </c>
      <c r="E92" s="78">
        <v>7415.1678634489563</v>
      </c>
      <c r="F92" s="78">
        <v>2804.6147433000001</v>
      </c>
      <c r="G92" s="78">
        <v>3543.4394794499999</v>
      </c>
      <c r="H92" s="78">
        <v>5564.2116328399998</v>
      </c>
      <c r="I92" s="78">
        <v>6906.1090522994355</v>
      </c>
      <c r="J92" s="78">
        <v>5832.7981438600009</v>
      </c>
      <c r="K92" s="78">
        <v>7538.0007086039232</v>
      </c>
      <c r="L92" s="78">
        <v>2374.08029923</v>
      </c>
      <c r="M92" s="78">
        <v>3077.8965479500002</v>
      </c>
      <c r="N92" s="78">
        <v>0</v>
      </c>
      <c r="O92" s="105">
        <v>54331.4736487107</v>
      </c>
      <c r="P92" s="115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1:28">
      <c r="B93" s="25" t="s">
        <v>79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89">
        <v>0</v>
      </c>
      <c r="P93" s="115"/>
    </row>
    <row r="94" spans="1:28">
      <c r="B94" s="25" t="s">
        <v>80</v>
      </c>
      <c r="C94" s="77">
        <v>2.2960455146249998</v>
      </c>
      <c r="D94" s="77">
        <v>2.3415316900000001</v>
      </c>
      <c r="E94" s="77">
        <v>2.2281355069860003</v>
      </c>
      <c r="F94" s="77">
        <v>4.0587130699999996</v>
      </c>
      <c r="G94" s="77">
        <v>6.4245964500000001</v>
      </c>
      <c r="H94" s="77">
        <v>0.95574932000000001</v>
      </c>
      <c r="I94" s="77">
        <v>3.4530545629292</v>
      </c>
      <c r="J94" s="77">
        <v>2.9163990879999999</v>
      </c>
      <c r="K94" s="77">
        <v>2.266183874407</v>
      </c>
      <c r="L94" s="77">
        <v>0.83891373000000002</v>
      </c>
      <c r="M94" s="77">
        <v>1.18607156</v>
      </c>
      <c r="N94" s="77">
        <v>0</v>
      </c>
      <c r="O94" s="89">
        <v>28.965394366947198</v>
      </c>
      <c r="P94" s="115"/>
    </row>
    <row r="95" spans="1:28" s="41" customFormat="1">
      <c r="A95" s="69"/>
      <c r="B95" s="24" t="s">
        <v>78</v>
      </c>
      <c r="C95" s="53">
        <v>2.2960455146249998</v>
      </c>
      <c r="D95" s="53">
        <v>2.3415316900000001</v>
      </c>
      <c r="E95" s="53">
        <v>2.2281355069860003</v>
      </c>
      <c r="F95" s="53">
        <v>4.0587130699999996</v>
      </c>
      <c r="G95" s="53">
        <v>6.4245964500000001</v>
      </c>
      <c r="H95" s="53">
        <v>0.95574932000000001</v>
      </c>
      <c r="I95" s="53">
        <v>3.4530545629292</v>
      </c>
      <c r="J95" s="53">
        <v>2.9163990879999999</v>
      </c>
      <c r="K95" s="53">
        <v>2.266183874407</v>
      </c>
      <c r="L95" s="53">
        <v>0.83891373000000002</v>
      </c>
      <c r="M95" s="53">
        <v>1.18607156</v>
      </c>
      <c r="N95" s="53">
        <v>0</v>
      </c>
      <c r="O95" s="105">
        <v>28.965394366947198</v>
      </c>
      <c r="P95" s="115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</row>
    <row r="96" spans="1:28">
      <c r="B96" s="94" t="s">
        <v>6</v>
      </c>
      <c r="C96" s="95">
        <v>236.91227936925716</v>
      </c>
      <c r="D96" s="95">
        <v>185.16184942749999</v>
      </c>
      <c r="E96" s="95">
        <v>174.68685633634598</v>
      </c>
      <c r="F96" s="95">
        <v>170.15063435888609</v>
      </c>
      <c r="G96" s="95">
        <v>184.35293973587719</v>
      </c>
      <c r="H96" s="95">
        <v>178.93797766247525</v>
      </c>
      <c r="I96" s="95">
        <v>173.04836184927336</v>
      </c>
      <c r="J96" s="95">
        <v>170.61684486390192</v>
      </c>
      <c r="K96" s="95">
        <v>183.89192189790418</v>
      </c>
      <c r="L96" s="95">
        <v>167.41238007642369</v>
      </c>
      <c r="M96" s="95">
        <v>171.66667532369004</v>
      </c>
      <c r="N96" s="95">
        <v>0</v>
      </c>
      <c r="O96" s="97">
        <v>1996.8387209015348</v>
      </c>
      <c r="P96" s="115"/>
    </row>
    <row r="97" spans="1:28">
      <c r="B97" s="5" t="s">
        <v>77</v>
      </c>
      <c r="C97" s="23">
        <v>236.91227936925716</v>
      </c>
      <c r="D97" s="23">
        <v>185.16184942749999</v>
      </c>
      <c r="E97" s="6">
        <v>174.68685633634598</v>
      </c>
      <c r="F97" s="6">
        <v>170.15063435888609</v>
      </c>
      <c r="G97" s="6">
        <v>184.35293973587719</v>
      </c>
      <c r="H97" s="6">
        <v>178.93797766247525</v>
      </c>
      <c r="I97" s="111">
        <v>173.04836184927336</v>
      </c>
      <c r="J97" s="6">
        <v>170.61684486390192</v>
      </c>
      <c r="K97" s="6">
        <v>183.89192189790418</v>
      </c>
      <c r="L97" s="6">
        <v>167.41238007642369</v>
      </c>
      <c r="M97" s="6">
        <v>171.66667532369004</v>
      </c>
      <c r="N97" s="6">
        <v>0</v>
      </c>
      <c r="O97" s="89">
        <v>1996.8387209015348</v>
      </c>
      <c r="P97" s="115"/>
    </row>
    <row r="98" spans="1:28">
      <c r="B98" s="5" t="s">
        <v>79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89">
        <v>0</v>
      </c>
      <c r="P98" s="115"/>
    </row>
    <row r="99" spans="1:28">
      <c r="B99" s="5" t="s">
        <v>80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89">
        <v>0</v>
      </c>
      <c r="P99" s="115"/>
    </row>
    <row r="100" spans="1:28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89"/>
      <c r="P100" s="115"/>
    </row>
    <row r="101" spans="1:28" ht="15.75" thickBot="1">
      <c r="B101" s="98" t="s">
        <v>70</v>
      </c>
      <c r="C101" s="99">
        <v>4905.5710751792567</v>
      </c>
      <c r="D101" s="99">
        <v>5001.3991031174992</v>
      </c>
      <c r="E101" s="99">
        <v>4774.3101706863472</v>
      </c>
      <c r="F101" s="99">
        <v>2468.2619007888861</v>
      </c>
      <c r="G101" s="99">
        <v>3203.7270670858775</v>
      </c>
      <c r="H101" s="99">
        <v>2199.5237945624754</v>
      </c>
      <c r="I101" s="99">
        <v>7133.4321929432735</v>
      </c>
      <c r="J101" s="99">
        <v>6062.3663347719012</v>
      </c>
      <c r="K101" s="99">
        <v>4771.8236408079047</v>
      </c>
      <c r="L101" s="99">
        <v>1899.0805219264237</v>
      </c>
      <c r="M101" s="99">
        <v>2591.6094474336901</v>
      </c>
      <c r="N101" s="99">
        <v>0</v>
      </c>
      <c r="O101" s="102">
        <v>45011.105249303539</v>
      </c>
      <c r="P101" s="115"/>
    </row>
    <row r="102" spans="1:28" ht="15" customHeight="1" thickTop="1">
      <c r="B102" s="101" t="s">
        <v>14</v>
      </c>
      <c r="C102" s="95">
        <v>4668.6587958099999</v>
      </c>
      <c r="D102" s="95">
        <v>4816.2372536899993</v>
      </c>
      <c r="E102" s="95">
        <v>4599.6233143500012</v>
      </c>
      <c r="F102" s="95">
        <v>2298.1112664299999</v>
      </c>
      <c r="G102" s="95">
        <v>3019.3741273500004</v>
      </c>
      <c r="H102" s="95">
        <v>2020.5858169000001</v>
      </c>
      <c r="I102" s="95">
        <v>6960.383831094</v>
      </c>
      <c r="J102" s="95">
        <v>5891.7494899079993</v>
      </c>
      <c r="K102" s="95">
        <v>4587.9317189100002</v>
      </c>
      <c r="L102" s="95">
        <v>1731.66814185</v>
      </c>
      <c r="M102" s="95">
        <v>2419.9427721100001</v>
      </c>
      <c r="N102" s="95">
        <v>0</v>
      </c>
      <c r="O102" s="95">
        <v>43014.266528402004</v>
      </c>
      <c r="P102" s="115"/>
    </row>
    <row r="103" spans="1:28">
      <c r="A103" s="72" t="s">
        <v>75</v>
      </c>
      <c r="B103" s="5" t="s">
        <v>77</v>
      </c>
      <c r="C103" s="6">
        <v>4666.3641462999994</v>
      </c>
      <c r="D103" s="31">
        <v>4813.8957219999993</v>
      </c>
      <c r="E103" s="6">
        <v>4597.3950956000008</v>
      </c>
      <c r="F103" s="6">
        <v>2294.0525533599998</v>
      </c>
      <c r="G103" s="6">
        <v>3012.9495309000004</v>
      </c>
      <c r="H103" s="6">
        <v>2019.6300675800001</v>
      </c>
      <c r="I103" s="6">
        <v>6956.9328909300002</v>
      </c>
      <c r="J103" s="6">
        <v>5888.8330908199996</v>
      </c>
      <c r="K103" s="31">
        <v>4585.6656640500005</v>
      </c>
      <c r="L103" s="6">
        <v>1730.8292281199999</v>
      </c>
      <c r="M103" s="6">
        <v>2418.75670055</v>
      </c>
      <c r="N103" s="31">
        <v>0</v>
      </c>
      <c r="O103" s="89">
        <v>42985.304690210003</v>
      </c>
      <c r="P103" s="115"/>
    </row>
    <row r="104" spans="1:28" s="55" customFormat="1">
      <c r="A104" s="69"/>
      <c r="B104" s="24" t="s">
        <v>78</v>
      </c>
      <c r="C104" s="53">
        <v>4589.2987613099995</v>
      </c>
      <c r="D104" s="53">
        <v>4683.0633972399992</v>
      </c>
      <c r="E104" s="53">
        <v>4456.4372544200005</v>
      </c>
      <c r="F104" s="53">
        <v>2117.42614521</v>
      </c>
      <c r="G104" s="53">
        <v>2849.1929041100002</v>
      </c>
      <c r="H104" s="53">
        <v>1911.4986301500001</v>
      </c>
      <c r="I104" s="53">
        <v>6900.2548180499998</v>
      </c>
      <c r="J104" s="53">
        <v>5832.79814386</v>
      </c>
      <c r="K104" s="53">
        <v>4532.1099637500001</v>
      </c>
      <c r="L104" s="53">
        <v>1677.8274780699999</v>
      </c>
      <c r="M104" s="53">
        <v>2372.1431232899999</v>
      </c>
      <c r="N104" s="53">
        <v>0</v>
      </c>
      <c r="O104" s="105">
        <v>41922.050619459995</v>
      </c>
      <c r="P104" s="11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1:28">
      <c r="B105" s="25" t="s">
        <v>79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89">
        <v>0</v>
      </c>
      <c r="P105" s="115"/>
    </row>
    <row r="106" spans="1:28">
      <c r="B106" s="25" t="s">
        <v>80</v>
      </c>
      <c r="C106" s="6">
        <v>2.2946495100000006</v>
      </c>
      <c r="D106" s="6">
        <v>2.3415316900000005</v>
      </c>
      <c r="E106" s="6">
        <v>2.2282187500000004</v>
      </c>
      <c r="F106" s="6">
        <v>4.0587130699999996</v>
      </c>
      <c r="G106" s="6">
        <v>6.4245964500000001</v>
      </c>
      <c r="H106" s="6">
        <v>0.95574932000000001</v>
      </c>
      <c r="I106" s="6">
        <v>3.4509401640000008</v>
      </c>
      <c r="J106" s="6">
        <v>2.9163990880000004</v>
      </c>
      <c r="K106" s="6">
        <v>2.2660548599999997</v>
      </c>
      <c r="L106" s="6">
        <v>0.83891373000000014</v>
      </c>
      <c r="M106" s="6">
        <v>1.18607156</v>
      </c>
      <c r="N106" s="6">
        <v>0</v>
      </c>
      <c r="O106" s="89">
        <v>28.961838192000002</v>
      </c>
      <c r="P106" s="115"/>
    </row>
    <row r="107" spans="1:28" s="55" customFormat="1">
      <c r="A107" s="73" t="s">
        <v>81</v>
      </c>
      <c r="B107" s="24" t="s">
        <v>78</v>
      </c>
      <c r="C107" s="53">
        <v>2.2946495100000006</v>
      </c>
      <c r="D107" s="53">
        <v>2.3415316900000005</v>
      </c>
      <c r="E107" s="53">
        <v>2.2282187500000004</v>
      </c>
      <c r="F107" s="53">
        <v>4.0587130699999996</v>
      </c>
      <c r="G107" s="53">
        <v>6.4245964500000001</v>
      </c>
      <c r="H107" s="53">
        <v>0.95574932000000001</v>
      </c>
      <c r="I107" s="53">
        <v>3.4509401640000008</v>
      </c>
      <c r="J107" s="53">
        <v>2.9163990880000004</v>
      </c>
      <c r="K107" s="53">
        <v>2.2660548599999997</v>
      </c>
      <c r="L107" s="53">
        <v>0.83891373000000014</v>
      </c>
      <c r="M107" s="53">
        <v>1.18607156</v>
      </c>
      <c r="N107" s="53">
        <v>0</v>
      </c>
      <c r="O107" s="105">
        <v>28.961838192000002</v>
      </c>
      <c r="P107" s="11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</row>
    <row r="108" spans="1:28">
      <c r="B108" s="94" t="s">
        <v>6</v>
      </c>
      <c r="C108" s="95">
        <v>236.91227936925716</v>
      </c>
      <c r="D108" s="95">
        <v>185.16184942749999</v>
      </c>
      <c r="E108" s="95">
        <v>174.68685633634598</v>
      </c>
      <c r="F108" s="95">
        <v>170.15063435888609</v>
      </c>
      <c r="G108" s="95">
        <v>184.35293973587719</v>
      </c>
      <c r="H108" s="95">
        <v>178.93797766247525</v>
      </c>
      <c r="I108" s="95">
        <v>173.04836184927336</v>
      </c>
      <c r="J108" s="95">
        <v>170.61684486390192</v>
      </c>
      <c r="K108" s="95">
        <v>183.89192189790418</v>
      </c>
      <c r="L108" s="95">
        <v>167.41238007642369</v>
      </c>
      <c r="M108" s="95">
        <v>171.66667532369004</v>
      </c>
      <c r="N108" s="95">
        <v>0</v>
      </c>
      <c r="O108" s="97">
        <v>1996.8387209015348</v>
      </c>
      <c r="P108" s="115"/>
    </row>
    <row r="109" spans="1:28">
      <c r="B109" s="5" t="s">
        <v>8</v>
      </c>
      <c r="C109" s="112">
        <v>236.91227936925716</v>
      </c>
      <c r="D109" s="26">
        <v>185.16184942749999</v>
      </c>
      <c r="E109" s="26">
        <v>174.68685633634598</v>
      </c>
      <c r="F109" s="6">
        <v>170.15063435888609</v>
      </c>
      <c r="G109" s="26">
        <v>184.35293973587719</v>
      </c>
      <c r="H109" s="26">
        <v>178.93797766247525</v>
      </c>
      <c r="I109" s="113">
        <v>173.04836184927336</v>
      </c>
      <c r="J109" s="26">
        <v>170.61684486390192</v>
      </c>
      <c r="K109" s="26">
        <v>183.89192189790418</v>
      </c>
      <c r="L109" s="26">
        <v>167.41238007642369</v>
      </c>
      <c r="M109" s="26">
        <v>171.66667532369004</v>
      </c>
      <c r="N109" s="26">
        <v>0</v>
      </c>
      <c r="O109" s="89">
        <v>1996.8387209015348</v>
      </c>
      <c r="P109" s="115"/>
    </row>
    <row r="110" spans="1:28">
      <c r="B110" s="5" t="s">
        <v>9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89">
        <v>0</v>
      </c>
      <c r="P110" s="115"/>
    </row>
    <row r="111" spans="1:28">
      <c r="B111" s="5" t="s">
        <v>10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89">
        <v>0</v>
      </c>
      <c r="P111" s="115"/>
    </row>
    <row r="112" spans="1:28">
      <c r="B112" s="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89"/>
      <c r="P112" s="115"/>
    </row>
    <row r="113" spans="1:28" s="49" customFormat="1" ht="15.75" thickBot="1">
      <c r="A113" s="71"/>
      <c r="B113" s="98" t="s">
        <v>89</v>
      </c>
      <c r="C113" s="99">
        <v>0</v>
      </c>
      <c r="D113" s="99">
        <v>0</v>
      </c>
      <c r="E113" s="99">
        <v>0</v>
      </c>
      <c r="F113" s="99">
        <v>0.9784359199999999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0.9784359199999999</v>
      </c>
      <c r="P113" s="116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</row>
    <row r="114" spans="1:28" ht="15.75" thickTop="1">
      <c r="B114" s="101" t="s">
        <v>14</v>
      </c>
      <c r="C114" s="95">
        <v>0</v>
      </c>
      <c r="D114" s="95">
        <v>0</v>
      </c>
      <c r="E114" s="95">
        <v>0</v>
      </c>
      <c r="F114" s="95">
        <v>0.9784359199999999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0.9784359199999999</v>
      </c>
      <c r="P114" s="115"/>
    </row>
    <row r="115" spans="1:28">
      <c r="A115" s="72" t="s">
        <v>90</v>
      </c>
      <c r="B115" s="5" t="s">
        <v>77</v>
      </c>
      <c r="C115" s="6">
        <v>0</v>
      </c>
      <c r="D115" s="6">
        <v>0</v>
      </c>
      <c r="E115" s="6">
        <v>0</v>
      </c>
      <c r="F115" s="6">
        <v>0.9784359199999999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89">
        <v>0.9784359199999999</v>
      </c>
      <c r="P115" s="115"/>
    </row>
    <row r="116" spans="1:28">
      <c r="B116" s="5" t="s">
        <v>79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89">
        <v>0</v>
      </c>
      <c r="P116" s="115"/>
    </row>
    <row r="117" spans="1:28">
      <c r="B117" s="5" t="s">
        <v>80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89">
        <v>0</v>
      </c>
      <c r="P117" s="115"/>
    </row>
    <row r="118" spans="1:28">
      <c r="B118" s="94" t="s">
        <v>6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7">
        <v>0</v>
      </c>
      <c r="P118" s="115"/>
    </row>
    <row r="119" spans="1:28">
      <c r="B119" s="5" t="s">
        <v>8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89">
        <v>0</v>
      </c>
      <c r="P119" s="115"/>
    </row>
    <row r="120" spans="1:28">
      <c r="B120" s="5" t="s">
        <v>9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89">
        <v>0</v>
      </c>
      <c r="P120" s="115"/>
    </row>
    <row r="121" spans="1:28">
      <c r="B121" s="5" t="s">
        <v>10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89">
        <v>0</v>
      </c>
      <c r="P121" s="115"/>
    </row>
    <row r="122" spans="1:28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89"/>
      <c r="P122" s="115"/>
    </row>
    <row r="123" spans="1:28" ht="15.75" thickBot="1">
      <c r="B123" s="98" t="s">
        <v>72</v>
      </c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115"/>
    </row>
    <row r="124" spans="1:28" ht="15.75" thickTop="1">
      <c r="B124" s="101" t="s">
        <v>13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7">
        <v>0</v>
      </c>
      <c r="P124" s="115"/>
    </row>
    <row r="125" spans="1:28">
      <c r="B125" s="5" t="s">
        <v>11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89">
        <v>0</v>
      </c>
      <c r="P125" s="115"/>
    </row>
    <row r="126" spans="1:28" s="55" customFormat="1">
      <c r="A126" s="69"/>
      <c r="B126" s="16" t="s">
        <v>42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89">
        <v>0</v>
      </c>
      <c r="P126" s="115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</row>
    <row r="127" spans="1:28">
      <c r="B127" s="5" t="s">
        <v>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89">
        <v>0</v>
      </c>
      <c r="P127" s="115"/>
    </row>
    <row r="128" spans="1:28">
      <c r="B128" s="5" t="s">
        <v>10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/>
      <c r="K128" s="6">
        <v>0</v>
      </c>
      <c r="L128" s="6">
        <v>0</v>
      </c>
      <c r="M128" s="6">
        <v>0</v>
      </c>
      <c r="N128" s="6">
        <v>0</v>
      </c>
      <c r="O128" s="89">
        <v>0</v>
      </c>
      <c r="P128" s="115"/>
    </row>
    <row r="129" spans="1:28">
      <c r="B129" s="94" t="s">
        <v>6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7">
        <v>0</v>
      </c>
      <c r="P129" s="115"/>
    </row>
    <row r="130" spans="1:28">
      <c r="B130" s="5" t="s">
        <v>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89">
        <v>0</v>
      </c>
      <c r="P130" s="115"/>
    </row>
    <row r="131" spans="1:28">
      <c r="B131" s="5" t="s">
        <v>9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89">
        <v>0</v>
      </c>
      <c r="P131" s="115"/>
    </row>
    <row r="132" spans="1:28">
      <c r="B132" s="5" t="s">
        <v>10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89">
        <v>0</v>
      </c>
      <c r="P132" s="115"/>
    </row>
    <row r="133" spans="1:28"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P133" s="115"/>
    </row>
    <row r="134" spans="1:28" ht="15.75" thickBot="1">
      <c r="A134" s="66" t="s">
        <v>86</v>
      </c>
      <c r="B134" s="98" t="s">
        <v>51</v>
      </c>
      <c r="C134" s="99">
        <v>0</v>
      </c>
      <c r="D134" s="99">
        <v>0</v>
      </c>
      <c r="E134" s="99">
        <v>2958.8970943200002</v>
      </c>
      <c r="F134" s="99">
        <v>687.18859809000003</v>
      </c>
      <c r="G134" s="99">
        <v>694.24657534000005</v>
      </c>
      <c r="H134" s="99">
        <v>3652.7130026899999</v>
      </c>
      <c r="I134" s="99">
        <v>0</v>
      </c>
      <c r="J134" s="99">
        <v>0</v>
      </c>
      <c r="K134" s="99">
        <v>3005.63271132</v>
      </c>
      <c r="L134" s="99">
        <v>696.25282115999994</v>
      </c>
      <c r="M134" s="99">
        <v>705.75342465999995</v>
      </c>
      <c r="N134" s="99">
        <v>0</v>
      </c>
      <c r="O134" s="99">
        <v>12400.684227580001</v>
      </c>
      <c r="P134" s="115"/>
    </row>
    <row r="135" spans="1:28" ht="15.75" thickTop="1">
      <c r="A135" s="72" t="s">
        <v>84</v>
      </c>
      <c r="B135" s="101" t="s">
        <v>1</v>
      </c>
      <c r="C135" s="95">
        <v>0</v>
      </c>
      <c r="D135" s="95">
        <v>0</v>
      </c>
      <c r="E135" s="95">
        <v>2958.8970943200002</v>
      </c>
      <c r="F135" s="95">
        <v>687.18859809000003</v>
      </c>
      <c r="G135" s="95">
        <v>694.24657534000005</v>
      </c>
      <c r="H135" s="95">
        <v>3652.7130026899999</v>
      </c>
      <c r="I135" s="95">
        <v>0</v>
      </c>
      <c r="J135" s="95">
        <v>0</v>
      </c>
      <c r="K135" s="95">
        <v>3005.63271132</v>
      </c>
      <c r="L135" s="95">
        <v>696.25282115999994</v>
      </c>
      <c r="M135" s="95">
        <v>705.75342465999995</v>
      </c>
      <c r="N135" s="95">
        <v>0</v>
      </c>
      <c r="O135" s="95">
        <v>12400.684227580001</v>
      </c>
      <c r="P135" s="115"/>
    </row>
    <row r="136" spans="1:28">
      <c r="B136" s="25" t="s">
        <v>77</v>
      </c>
      <c r="C136" s="6">
        <v>0</v>
      </c>
      <c r="D136" s="6">
        <v>0</v>
      </c>
      <c r="E136" s="6">
        <v>2958.8970943200002</v>
      </c>
      <c r="F136" s="6">
        <v>687.18859809000003</v>
      </c>
      <c r="G136" s="6">
        <v>694.24657534000005</v>
      </c>
      <c r="H136" s="6">
        <v>3652.7130026899999</v>
      </c>
      <c r="I136" s="6">
        <v>0</v>
      </c>
      <c r="J136" s="6">
        <v>0</v>
      </c>
      <c r="K136" s="6">
        <v>3005.63271132</v>
      </c>
      <c r="L136" s="6">
        <v>696.25282115999994</v>
      </c>
      <c r="M136" s="6">
        <v>705.75342465999995</v>
      </c>
      <c r="N136" s="6">
        <v>0</v>
      </c>
      <c r="O136" s="89">
        <v>12400.684227580001</v>
      </c>
      <c r="P136" s="115"/>
    </row>
    <row r="137" spans="1:28" s="55" customFormat="1">
      <c r="A137" s="69"/>
      <c r="B137" s="24" t="s">
        <v>78</v>
      </c>
      <c r="C137" s="53">
        <v>0</v>
      </c>
      <c r="D137" s="53">
        <v>0</v>
      </c>
      <c r="E137" s="53">
        <v>2958.8970943200002</v>
      </c>
      <c r="F137" s="53">
        <v>687.18859809000003</v>
      </c>
      <c r="G137" s="53">
        <v>694.24657534000005</v>
      </c>
      <c r="H137" s="53">
        <v>3652.7130026899999</v>
      </c>
      <c r="I137" s="53">
        <v>0</v>
      </c>
      <c r="J137" s="53">
        <v>0</v>
      </c>
      <c r="K137" s="53">
        <v>3005.63271132</v>
      </c>
      <c r="L137" s="53">
        <v>696.25282115999994</v>
      </c>
      <c r="M137" s="53">
        <v>705.75342465999995</v>
      </c>
      <c r="N137" s="53">
        <v>0</v>
      </c>
      <c r="O137" s="108">
        <v>12400.684227580001</v>
      </c>
      <c r="P137" s="115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</row>
    <row r="138" spans="1:28">
      <c r="B138" s="5" t="s">
        <v>79</v>
      </c>
      <c r="C138" s="6">
        <v>0</v>
      </c>
      <c r="D138" s="6">
        <v>0</v>
      </c>
      <c r="E138" s="53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89">
        <v>0</v>
      </c>
      <c r="P138" s="115"/>
    </row>
    <row r="139" spans="1:28">
      <c r="B139" s="5" t="s">
        <v>80</v>
      </c>
      <c r="C139" s="6">
        <v>0</v>
      </c>
      <c r="D139" s="6">
        <v>0</v>
      </c>
      <c r="E139" s="53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89">
        <v>0</v>
      </c>
      <c r="P139" s="115"/>
    </row>
    <row r="140" spans="1:28" s="55" customFormat="1">
      <c r="A140" s="69"/>
      <c r="B140" s="24" t="s">
        <v>78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89">
        <v>0</v>
      </c>
      <c r="P140" s="115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</row>
    <row r="141" spans="1:28">
      <c r="B141" s="94" t="s">
        <v>12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7">
        <v>0</v>
      </c>
      <c r="P141" s="115"/>
    </row>
    <row r="142" spans="1:28">
      <c r="B142" s="5" t="s">
        <v>8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89">
        <v>0</v>
      </c>
      <c r="P142" s="115"/>
    </row>
    <row r="143" spans="1:28">
      <c r="B143" s="5" t="s">
        <v>9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89">
        <v>0</v>
      </c>
      <c r="P143" s="115"/>
    </row>
    <row r="144" spans="1:28">
      <c r="B144" s="5" t="s">
        <v>10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89">
        <v>0</v>
      </c>
      <c r="P144" s="115"/>
    </row>
    <row r="145" spans="1:28">
      <c r="B145" s="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21"/>
      <c r="P145" s="115"/>
    </row>
    <row r="146" spans="1:28" s="49" customFormat="1" ht="15.75" thickBot="1">
      <c r="A146" s="71"/>
      <c r="B146" s="98" t="s">
        <v>25</v>
      </c>
      <c r="C146" s="99">
        <v>17243.753172252233</v>
      </c>
      <c r="D146" s="99">
        <v>14787.132166672232</v>
      </c>
      <c r="E146" s="99">
        <v>12985.852477452232</v>
      </c>
      <c r="F146" s="99">
        <v>15944.749571772232</v>
      </c>
      <c r="G146" s="99">
        <v>15937.691594522234</v>
      </c>
      <c r="H146" s="99">
        <v>16130.295430132233</v>
      </c>
      <c r="I146" s="99">
        <v>17785.434236822235</v>
      </c>
      <c r="J146" s="99">
        <v>17349.624110022236</v>
      </c>
      <c r="K146" s="99">
        <v>16060.652656612236</v>
      </c>
      <c r="L146" s="99">
        <v>16606.285367932236</v>
      </c>
      <c r="M146" s="99">
        <v>17302.538189092236</v>
      </c>
      <c r="N146" s="99">
        <v>0</v>
      </c>
      <c r="O146" s="102"/>
      <c r="P146" s="115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</row>
    <row r="147" spans="1:28" s="49" customFormat="1" ht="15.75" thickTop="1">
      <c r="A147" s="71"/>
      <c r="B147" s="101" t="s">
        <v>1</v>
      </c>
      <c r="C147" s="95">
        <v>17243.753172252233</v>
      </c>
      <c r="D147" s="95">
        <v>14787.132166672232</v>
      </c>
      <c r="E147" s="95">
        <v>12985.852477452232</v>
      </c>
      <c r="F147" s="95">
        <v>15944.749571772232</v>
      </c>
      <c r="G147" s="95">
        <v>15937.691594522234</v>
      </c>
      <c r="H147" s="95">
        <v>16130.295430132233</v>
      </c>
      <c r="I147" s="95">
        <v>17785.434236822235</v>
      </c>
      <c r="J147" s="95">
        <v>17349.624110022236</v>
      </c>
      <c r="K147" s="95">
        <v>16060.652656612236</v>
      </c>
      <c r="L147" s="95">
        <v>16606.285367932236</v>
      </c>
      <c r="M147" s="95">
        <v>17302.538189092236</v>
      </c>
      <c r="N147" s="95">
        <v>0</v>
      </c>
      <c r="O147" s="97"/>
      <c r="P147" s="115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</row>
    <row r="148" spans="1:28" s="49" customFormat="1">
      <c r="A148" s="71"/>
      <c r="B148" s="5" t="s">
        <v>11</v>
      </c>
      <c r="C148" s="23">
        <v>17243.753172252233</v>
      </c>
      <c r="D148" s="6">
        <v>14787.132166672232</v>
      </c>
      <c r="E148" s="6">
        <v>12985.852477452232</v>
      </c>
      <c r="F148" s="6">
        <v>15944.749571772232</v>
      </c>
      <c r="G148" s="6">
        <v>15937.691594522234</v>
      </c>
      <c r="H148" s="6">
        <v>16130.295430132233</v>
      </c>
      <c r="I148" s="6">
        <v>17785.434236822235</v>
      </c>
      <c r="J148" s="6">
        <v>17349.624110022236</v>
      </c>
      <c r="K148" s="6">
        <v>16060.652656612236</v>
      </c>
      <c r="L148" s="6">
        <v>16606.285367932236</v>
      </c>
      <c r="M148" s="6">
        <v>17302.538189092236</v>
      </c>
      <c r="N148" s="6">
        <v>0</v>
      </c>
      <c r="O148" s="89"/>
      <c r="P148" s="115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</row>
    <row r="149" spans="1:28" s="49" customFormat="1">
      <c r="A149" s="71"/>
      <c r="B149" s="5" t="s">
        <v>9</v>
      </c>
      <c r="C149" s="9">
        <v>0</v>
      </c>
      <c r="D149" s="6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89"/>
      <c r="P149" s="115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</row>
    <row r="150" spans="1:28" s="49" customFormat="1">
      <c r="A150" s="71"/>
      <c r="B150" s="5" t="s">
        <v>10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89"/>
      <c r="P150" s="115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</row>
    <row r="151" spans="1:28" s="49" customFormat="1">
      <c r="A151" s="71"/>
      <c r="B151" s="94" t="s">
        <v>6</v>
      </c>
      <c r="C151" s="95">
        <v>0</v>
      </c>
      <c r="D151" s="95">
        <v>0</v>
      </c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0</v>
      </c>
      <c r="O151" s="97"/>
      <c r="P151" s="115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</row>
    <row r="152" spans="1:28" s="49" customFormat="1">
      <c r="A152" s="71"/>
      <c r="B152" s="5" t="s">
        <v>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89"/>
      <c r="P152" s="115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</row>
    <row r="153" spans="1:28" s="49" customFormat="1">
      <c r="A153" s="71"/>
      <c r="B153" s="5" t="s">
        <v>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89"/>
      <c r="P153" s="115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</row>
    <row r="154" spans="1:28" s="49" customFormat="1">
      <c r="A154" s="71"/>
      <c r="B154" s="5" t="s">
        <v>10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89"/>
      <c r="P154" s="115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</row>
    <row r="155" spans="1:28" s="49" customFormat="1">
      <c r="A155" s="71"/>
      <c r="B155" s="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20"/>
      <c r="P155" s="115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</row>
    <row r="156" spans="1:28" ht="15.75" thickBot="1">
      <c r="B156" s="98" t="s">
        <v>23</v>
      </c>
      <c r="C156" s="99">
        <v>2456.6210055799997</v>
      </c>
      <c r="D156" s="99">
        <v>1801.2796892200001</v>
      </c>
      <c r="E156" s="99">
        <v>0</v>
      </c>
      <c r="F156" s="99">
        <v>694.24657533999994</v>
      </c>
      <c r="G156" s="99">
        <v>501.64273973000002</v>
      </c>
      <c r="H156" s="99">
        <v>1997.574196</v>
      </c>
      <c r="I156" s="99">
        <v>435.81012680000003</v>
      </c>
      <c r="J156" s="99">
        <v>1288.9714534099999</v>
      </c>
      <c r="K156" s="99">
        <v>2460</v>
      </c>
      <c r="L156" s="99">
        <v>0</v>
      </c>
      <c r="M156" s="99">
        <v>3500.5012124500004</v>
      </c>
      <c r="N156" s="99">
        <v>0</v>
      </c>
      <c r="O156" s="99">
        <v>15136.646998530001</v>
      </c>
      <c r="P156" s="115"/>
    </row>
    <row r="157" spans="1:28" ht="15.75" thickTop="1">
      <c r="B157" s="101" t="s">
        <v>1</v>
      </c>
      <c r="C157" s="95">
        <v>2456.6210055799997</v>
      </c>
      <c r="D157" s="95">
        <v>1801.2796892200001</v>
      </c>
      <c r="E157" s="95">
        <v>0</v>
      </c>
      <c r="F157" s="95">
        <v>694.24657533999994</v>
      </c>
      <c r="G157" s="95">
        <v>501.64273973000002</v>
      </c>
      <c r="H157" s="95">
        <v>1997.574196</v>
      </c>
      <c r="I157" s="95">
        <v>435.81012680000003</v>
      </c>
      <c r="J157" s="95">
        <v>1288.9714534099999</v>
      </c>
      <c r="K157" s="95">
        <v>2460</v>
      </c>
      <c r="L157" s="95">
        <v>0</v>
      </c>
      <c r="M157" s="95">
        <v>3500.5012124500004</v>
      </c>
      <c r="N157" s="95">
        <v>0</v>
      </c>
      <c r="O157" s="95">
        <v>15136.646998530001</v>
      </c>
      <c r="P157" s="115"/>
    </row>
    <row r="158" spans="1:28">
      <c r="A158" s="72" t="s">
        <v>82</v>
      </c>
      <c r="B158" s="5" t="s">
        <v>77</v>
      </c>
      <c r="C158" s="6">
        <v>2456.6210055799997</v>
      </c>
      <c r="D158" s="6">
        <v>1801.2796892200001</v>
      </c>
      <c r="E158" s="6">
        <v>0</v>
      </c>
      <c r="F158" s="6">
        <v>694.24657533999994</v>
      </c>
      <c r="G158" s="6">
        <v>501.64273973000002</v>
      </c>
      <c r="H158" s="6">
        <v>1997.574196</v>
      </c>
      <c r="I158" s="6">
        <v>435.81012680000003</v>
      </c>
      <c r="J158" s="6">
        <v>1288.9714534099999</v>
      </c>
      <c r="K158" s="6">
        <v>2460</v>
      </c>
      <c r="L158" s="23">
        <v>0</v>
      </c>
      <c r="M158" s="23">
        <v>3500.5012124500004</v>
      </c>
      <c r="N158" s="23">
        <v>0</v>
      </c>
      <c r="O158" s="89">
        <v>15136.646998530001</v>
      </c>
      <c r="P158" s="115"/>
    </row>
    <row r="159" spans="1:28" s="55" customFormat="1">
      <c r="A159" s="69"/>
      <c r="B159" s="16" t="s">
        <v>78</v>
      </c>
      <c r="C159" s="53">
        <v>2456.6210055799997</v>
      </c>
      <c r="D159" s="53">
        <v>1801.2796892200001</v>
      </c>
      <c r="E159" s="53">
        <v>0</v>
      </c>
      <c r="F159" s="53">
        <v>694.24657533999994</v>
      </c>
      <c r="G159" s="53">
        <v>501.64273973000002</v>
      </c>
      <c r="H159" s="53">
        <v>1997.574196</v>
      </c>
      <c r="I159" s="53">
        <v>435.81012680000003</v>
      </c>
      <c r="J159" s="53">
        <v>1288.9714534099999</v>
      </c>
      <c r="K159" s="53">
        <v>2460</v>
      </c>
      <c r="L159" s="53">
        <v>0</v>
      </c>
      <c r="M159" s="53">
        <v>3500.5012124500004</v>
      </c>
      <c r="N159" s="53">
        <v>0</v>
      </c>
      <c r="O159" s="105">
        <v>15136.646998530001</v>
      </c>
      <c r="P159" s="115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</row>
    <row r="160" spans="1:28">
      <c r="B160" s="5" t="s">
        <v>9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/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89">
        <v>0</v>
      </c>
      <c r="P160" s="115"/>
    </row>
    <row r="161" spans="1:28">
      <c r="B161" s="5" t="s">
        <v>10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/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89">
        <v>0</v>
      </c>
      <c r="P161" s="115"/>
    </row>
    <row r="162" spans="1:28" s="55" customFormat="1">
      <c r="A162" s="69"/>
      <c r="B162" s="16" t="s">
        <v>42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105">
        <v>0</v>
      </c>
      <c r="P162" s="115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</row>
    <row r="163" spans="1:28">
      <c r="B163" s="94" t="s">
        <v>6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7">
        <v>0</v>
      </c>
      <c r="P163" s="115"/>
    </row>
    <row r="164" spans="1:28">
      <c r="B164" s="5" t="s">
        <v>8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89">
        <v>0</v>
      </c>
      <c r="P164" s="115"/>
    </row>
    <row r="165" spans="1:28">
      <c r="B165" s="5" t="s">
        <v>9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89">
        <v>0</v>
      </c>
      <c r="P165" s="115"/>
    </row>
    <row r="166" spans="1:28">
      <c r="B166" s="5" t="s">
        <v>10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89">
        <v>0</v>
      </c>
      <c r="P166" s="115"/>
    </row>
    <row r="167" spans="1:28"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P167" s="115"/>
    </row>
    <row r="168" spans="1:28" ht="15.75" thickBot="1">
      <c r="B168" s="98" t="s">
        <v>52</v>
      </c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115"/>
    </row>
    <row r="169" spans="1:28" ht="15.75" thickTop="1">
      <c r="B169" s="101" t="s">
        <v>1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115"/>
    </row>
    <row r="170" spans="1:28">
      <c r="B170" s="5" t="s">
        <v>11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89">
        <v>0</v>
      </c>
      <c r="P170" s="115"/>
    </row>
    <row r="171" spans="1:28">
      <c r="B171" s="5" t="s">
        <v>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89">
        <v>0</v>
      </c>
      <c r="P171" s="115"/>
    </row>
    <row r="172" spans="1:28">
      <c r="B172" s="5" t="s">
        <v>10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89">
        <v>0</v>
      </c>
      <c r="P172" s="115"/>
    </row>
    <row r="173" spans="1:28">
      <c r="B173" s="94" t="s">
        <v>6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7">
        <v>0</v>
      </c>
      <c r="P173" s="115"/>
    </row>
    <row r="174" spans="1:28">
      <c r="B174" s="5" t="s">
        <v>8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89">
        <v>0</v>
      </c>
      <c r="P174" s="115"/>
    </row>
    <row r="175" spans="1:28">
      <c r="B175" s="5" t="s">
        <v>9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89">
        <v>0</v>
      </c>
      <c r="P175" s="115"/>
    </row>
    <row r="176" spans="1:28">
      <c r="B176" s="5" t="s">
        <v>10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89">
        <v>0</v>
      </c>
      <c r="P176" s="115"/>
    </row>
    <row r="177" spans="1:28">
      <c r="B177" s="1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20"/>
      <c r="P177" s="115"/>
    </row>
    <row r="178" spans="1:28" ht="15.75" thickBot="1">
      <c r="B178" s="98" t="s">
        <v>53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115"/>
    </row>
    <row r="179" spans="1:28" ht="15.75" thickTop="1">
      <c r="B179" s="101" t="s">
        <v>1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115"/>
    </row>
    <row r="180" spans="1:28">
      <c r="B180" s="5" t="s">
        <v>11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89">
        <v>0</v>
      </c>
      <c r="P180" s="115"/>
    </row>
    <row r="181" spans="1:28">
      <c r="B181" s="5" t="s">
        <v>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89">
        <v>0</v>
      </c>
      <c r="P181" s="115"/>
    </row>
    <row r="182" spans="1:28">
      <c r="B182" s="5" t="s">
        <v>10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89">
        <v>0</v>
      </c>
      <c r="P182" s="115"/>
    </row>
    <row r="183" spans="1:28">
      <c r="B183" s="94" t="s">
        <v>6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7">
        <v>0</v>
      </c>
      <c r="P183" s="115"/>
    </row>
    <row r="184" spans="1:28">
      <c r="B184" s="5" t="s">
        <v>8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89">
        <v>0</v>
      </c>
      <c r="P184" s="115"/>
    </row>
    <row r="185" spans="1:28">
      <c r="B185" s="5" t="s">
        <v>9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89">
        <v>0</v>
      </c>
      <c r="P185" s="115"/>
    </row>
    <row r="186" spans="1:28">
      <c r="B186" s="5" t="s">
        <v>10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89">
        <v>0</v>
      </c>
      <c r="P186" s="115"/>
    </row>
    <row r="187" spans="1:28"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89"/>
      <c r="P187" s="115"/>
    </row>
    <row r="188" spans="1:28" s="49" customFormat="1" ht="15.75" thickBot="1">
      <c r="A188" s="71"/>
      <c r="B188" s="98" t="s">
        <v>24</v>
      </c>
      <c r="C188" s="99">
        <v>14787.132166672232</v>
      </c>
      <c r="D188" s="99">
        <v>12985.852477452232</v>
      </c>
      <c r="E188" s="99">
        <v>12985.852477452232</v>
      </c>
      <c r="F188" s="99">
        <v>15250.502996432233</v>
      </c>
      <c r="G188" s="99">
        <v>15436.048854792234</v>
      </c>
      <c r="H188" s="99">
        <v>14132.721234132234</v>
      </c>
      <c r="I188" s="99">
        <v>17349.624110022236</v>
      </c>
      <c r="J188" s="99">
        <v>16060.652656612236</v>
      </c>
      <c r="K188" s="99">
        <v>13600.652656612236</v>
      </c>
      <c r="L188" s="99">
        <v>16606.285367932236</v>
      </c>
      <c r="M188" s="99">
        <v>13802.036976642235</v>
      </c>
      <c r="N188" s="99">
        <v>0</v>
      </c>
      <c r="O188" s="102"/>
      <c r="P188" s="115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</row>
    <row r="189" spans="1:28" s="49" customFormat="1" ht="15.75" thickTop="1">
      <c r="A189" s="71"/>
      <c r="B189" s="101" t="s">
        <v>1</v>
      </c>
      <c r="C189" s="95">
        <v>14787.132166672232</v>
      </c>
      <c r="D189" s="95">
        <v>12985.852477452232</v>
      </c>
      <c r="E189" s="95">
        <v>12985.852477452232</v>
      </c>
      <c r="F189" s="95">
        <v>15250.502996432233</v>
      </c>
      <c r="G189" s="95">
        <v>15436.048854792234</v>
      </c>
      <c r="H189" s="95">
        <v>14132.721234132234</v>
      </c>
      <c r="I189" s="95">
        <v>17349.624110022236</v>
      </c>
      <c r="J189" s="95">
        <v>16060.652656612236</v>
      </c>
      <c r="K189" s="95">
        <v>13600.652656612236</v>
      </c>
      <c r="L189" s="95">
        <v>16606.285367932236</v>
      </c>
      <c r="M189" s="95">
        <v>13802.036976642235</v>
      </c>
      <c r="N189" s="95">
        <v>0</v>
      </c>
      <c r="O189" s="97"/>
      <c r="P189" s="115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</row>
    <row r="190" spans="1:28" s="49" customFormat="1">
      <c r="A190" s="71"/>
      <c r="B190" s="5" t="s">
        <v>11</v>
      </c>
      <c r="C190" s="23">
        <v>14787.132166672232</v>
      </c>
      <c r="D190" s="23">
        <v>12985.852477452232</v>
      </c>
      <c r="E190" s="23">
        <v>12985.852477452232</v>
      </c>
      <c r="F190" s="23">
        <v>15250.502996432233</v>
      </c>
      <c r="G190" s="23">
        <v>15436.048854792234</v>
      </c>
      <c r="H190" s="23">
        <v>14132.721234132234</v>
      </c>
      <c r="I190" s="23">
        <v>17349.624110022236</v>
      </c>
      <c r="J190" s="23">
        <v>16060.652656612236</v>
      </c>
      <c r="K190" s="23">
        <v>13600.652656612236</v>
      </c>
      <c r="L190" s="23">
        <v>16606.285367932236</v>
      </c>
      <c r="M190" s="23">
        <v>13802.036976642235</v>
      </c>
      <c r="N190" s="23">
        <v>0</v>
      </c>
      <c r="O190" s="89"/>
      <c r="P190" s="115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</row>
    <row r="191" spans="1:28" s="49" customFormat="1">
      <c r="A191" s="71"/>
      <c r="B191" s="5" t="s">
        <v>9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89"/>
      <c r="P191" s="115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</row>
    <row r="192" spans="1:28" s="49" customFormat="1">
      <c r="A192" s="71"/>
      <c r="B192" s="5" t="s">
        <v>10</v>
      </c>
      <c r="C192" s="9">
        <v>0</v>
      </c>
      <c r="D192" s="9">
        <v>0</v>
      </c>
      <c r="E192" s="9">
        <v>0</v>
      </c>
      <c r="F192" s="9">
        <v>0</v>
      </c>
      <c r="G192" s="62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89"/>
      <c r="P192" s="115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</row>
    <row r="193" spans="1:28" s="49" customFormat="1">
      <c r="A193" s="71"/>
      <c r="B193" s="94" t="s">
        <v>12</v>
      </c>
      <c r="C193" s="95">
        <v>0</v>
      </c>
      <c r="D193" s="95">
        <v>0</v>
      </c>
      <c r="E193" s="96">
        <v>0</v>
      </c>
      <c r="F193" s="96">
        <v>0</v>
      </c>
      <c r="G193" s="96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0</v>
      </c>
      <c r="O193" s="97"/>
      <c r="P193" s="115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</row>
    <row r="194" spans="1:28" s="49" customFormat="1">
      <c r="A194" s="71"/>
      <c r="B194" s="5" t="s">
        <v>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89"/>
      <c r="P194" s="115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</row>
    <row r="195" spans="1:28" s="49" customFormat="1">
      <c r="A195" s="71"/>
      <c r="B195" s="5" t="s">
        <v>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89"/>
      <c r="P195" s="115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</row>
    <row r="196" spans="1:28" s="49" customFormat="1">
      <c r="A196" s="71"/>
      <c r="B196" s="5" t="s">
        <v>10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89"/>
      <c r="P196" s="115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</row>
    <row r="197" spans="1:28" s="49" customFormat="1">
      <c r="A197" s="71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20"/>
      <c r="P197" s="115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</row>
    <row r="198" spans="1:28" ht="15.75" thickBot="1">
      <c r="B198" s="98" t="s">
        <v>22</v>
      </c>
      <c r="C198" s="99">
        <v>2.721702186142116</v>
      </c>
      <c r="D198" s="99">
        <v>-1.5110016232029455E-2</v>
      </c>
      <c r="E198" s="99">
        <v>-0.37049271920006888</v>
      </c>
      <c r="F198" s="99">
        <v>-0.27667012802987756</v>
      </c>
      <c r="G198" s="99">
        <v>-0.23854934641565251</v>
      </c>
      <c r="H198" s="99">
        <v>9.0546596229160059E-2</v>
      </c>
      <c r="I198" s="99">
        <v>5.9263666028686313</v>
      </c>
      <c r="J198" s="99">
        <v>0.11932963479193814</v>
      </c>
      <c r="K198" s="99">
        <v>0.90832136141775432</v>
      </c>
      <c r="L198" s="99">
        <v>0.30845385733437058</v>
      </c>
      <c r="M198" s="99">
        <v>-6.0804315113841767E-2</v>
      </c>
      <c r="N198" s="99">
        <v>0</v>
      </c>
      <c r="O198" s="99">
        <v>9.1130937137924999</v>
      </c>
      <c r="P198" s="115"/>
    </row>
    <row r="199" spans="1:28" ht="15.75" thickTop="1">
      <c r="B199" s="101" t="s">
        <v>15</v>
      </c>
      <c r="C199" s="95">
        <v>2.721702186142116</v>
      </c>
      <c r="D199" s="95">
        <v>-1.5110016232029455E-2</v>
      </c>
      <c r="E199" s="95">
        <v>-0.37049271920006888</v>
      </c>
      <c r="F199" s="95">
        <v>-0.27667012802987756</v>
      </c>
      <c r="G199" s="95">
        <v>-0.23854934641565251</v>
      </c>
      <c r="H199" s="95">
        <v>9.0546596229160059E-2</v>
      </c>
      <c r="I199" s="95">
        <v>5.9263666028686313</v>
      </c>
      <c r="J199" s="95">
        <v>0.11932963479193814</v>
      </c>
      <c r="K199" s="95">
        <v>0.90832136141775432</v>
      </c>
      <c r="L199" s="95">
        <v>0.30845385733437058</v>
      </c>
      <c r="M199" s="95">
        <v>-6.0804315113841767E-2</v>
      </c>
      <c r="N199" s="95">
        <v>0</v>
      </c>
      <c r="O199" s="95">
        <v>9.1130937137924999</v>
      </c>
      <c r="P199" s="115"/>
    </row>
    <row r="200" spans="1:28">
      <c r="B200" s="5" t="s">
        <v>11</v>
      </c>
      <c r="C200" s="6">
        <v>2.7203061815171168</v>
      </c>
      <c r="D200" s="23">
        <v>-1.5110016232029011E-2</v>
      </c>
      <c r="E200" s="111">
        <v>-0.37040947618606879</v>
      </c>
      <c r="F200" s="6">
        <v>-0.27667012802987756</v>
      </c>
      <c r="G200" s="6">
        <v>-0.23854934641565251</v>
      </c>
      <c r="H200" s="6">
        <v>9.0546596229160059E-2</v>
      </c>
      <c r="I200" s="6">
        <v>5.9242522039394316</v>
      </c>
      <c r="J200" s="6">
        <v>0.11932963479193859</v>
      </c>
      <c r="K200" s="6">
        <v>0.90819234701075402</v>
      </c>
      <c r="L200" s="6">
        <v>0.3084538573343707</v>
      </c>
      <c r="M200" s="6">
        <v>-6.0804315113841767E-2</v>
      </c>
      <c r="N200" s="6">
        <v>0</v>
      </c>
      <c r="O200" s="89">
        <v>9.1095375388453022</v>
      </c>
      <c r="P200" s="115"/>
      <c r="R200" s="124"/>
    </row>
    <row r="201" spans="1:28">
      <c r="B201" s="5" t="s">
        <v>9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89">
        <v>0</v>
      </c>
      <c r="P201" s="115"/>
    </row>
    <row r="202" spans="1:28">
      <c r="B202" s="5" t="s">
        <v>10</v>
      </c>
      <c r="C202" s="77">
        <v>1.3960046249992253E-3</v>
      </c>
      <c r="D202" s="6">
        <v>-4.4408920985006262E-16</v>
      </c>
      <c r="E202" s="6">
        <v>-8.3243014000089488E-5</v>
      </c>
      <c r="F202" s="6">
        <v>0</v>
      </c>
      <c r="G202" s="6">
        <v>0</v>
      </c>
      <c r="H202" s="6">
        <v>0</v>
      </c>
      <c r="I202" s="6">
        <v>2.1143989291991794E-3</v>
      </c>
      <c r="J202" s="6">
        <v>-4.4408920985006262E-16</v>
      </c>
      <c r="K202" s="6">
        <v>1.290144070003052E-4</v>
      </c>
      <c r="L202" s="6">
        <v>-1.1102230246251565E-16</v>
      </c>
      <c r="M202" s="6">
        <v>0</v>
      </c>
      <c r="N202" s="6">
        <v>0</v>
      </c>
      <c r="O202" s="89">
        <v>3.5561749471976212E-3</v>
      </c>
      <c r="P202" s="115"/>
    </row>
    <row r="203" spans="1:28">
      <c r="B203" s="94" t="s">
        <v>6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7">
        <v>0</v>
      </c>
      <c r="P203" s="115"/>
    </row>
    <row r="204" spans="1:28">
      <c r="B204" s="8" t="s">
        <v>26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89">
        <v>0</v>
      </c>
      <c r="P204" s="115"/>
    </row>
    <row r="205" spans="1:28">
      <c r="B205" s="5" t="s">
        <v>9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89">
        <v>0</v>
      </c>
      <c r="P205" s="115"/>
    </row>
    <row r="206" spans="1:28">
      <c r="B206" s="5" t="s">
        <v>10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89">
        <v>0</v>
      </c>
      <c r="P206" s="115"/>
    </row>
    <row r="207" spans="1:28"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P207" s="115"/>
    </row>
    <row r="208" spans="1:28" s="49" customFormat="1" ht="15.75" thickBot="1">
      <c r="A208" s="71"/>
      <c r="B208" s="98" t="s">
        <v>64</v>
      </c>
      <c r="C208" s="99">
        <v>14787.132166672232</v>
      </c>
      <c r="D208" s="99">
        <v>12985.852477452232</v>
      </c>
      <c r="E208" s="99">
        <v>15944.749571772232</v>
      </c>
      <c r="F208" s="99">
        <v>15937.691594522234</v>
      </c>
      <c r="G208" s="99">
        <v>16130.295430132233</v>
      </c>
      <c r="H208" s="99">
        <v>17785.434236822235</v>
      </c>
      <c r="I208" s="99">
        <v>17349.624110022236</v>
      </c>
      <c r="J208" s="99">
        <v>16060.652656612236</v>
      </c>
      <c r="K208" s="99">
        <v>16606.285367932236</v>
      </c>
      <c r="L208" s="99">
        <v>17302.538189092236</v>
      </c>
      <c r="M208" s="99">
        <v>14507.790401302236</v>
      </c>
      <c r="N208" s="99">
        <v>0</v>
      </c>
      <c r="O208" s="102"/>
      <c r="P208" s="115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</row>
    <row r="209" spans="1:28" s="49" customFormat="1" ht="15.75" thickTop="1">
      <c r="A209" s="71"/>
      <c r="B209" s="101" t="s">
        <v>1</v>
      </c>
      <c r="C209" s="95">
        <v>14787.132166672232</v>
      </c>
      <c r="D209" s="95">
        <v>12985.852477452232</v>
      </c>
      <c r="E209" s="95">
        <v>15944.749571772232</v>
      </c>
      <c r="F209" s="95">
        <v>15937.691594522234</v>
      </c>
      <c r="G209" s="95">
        <v>16130.295430132233</v>
      </c>
      <c r="H209" s="95">
        <v>17785.434236822235</v>
      </c>
      <c r="I209" s="95">
        <v>17349.624110022236</v>
      </c>
      <c r="J209" s="95">
        <v>16060.652656612236</v>
      </c>
      <c r="K209" s="95">
        <v>16606.285367932236</v>
      </c>
      <c r="L209" s="95">
        <v>17302.538189092236</v>
      </c>
      <c r="M209" s="95">
        <v>14507.790401302236</v>
      </c>
      <c r="N209" s="95">
        <v>0</v>
      </c>
      <c r="O209" s="97"/>
      <c r="P209" s="115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</row>
    <row r="210" spans="1:28" s="49" customFormat="1">
      <c r="A210" s="71"/>
      <c r="B210" s="5" t="s">
        <v>11</v>
      </c>
      <c r="C210" s="23">
        <v>14787.132166672232</v>
      </c>
      <c r="D210" s="23">
        <v>12985.852477452232</v>
      </c>
      <c r="E210" s="23">
        <v>15944.749571772232</v>
      </c>
      <c r="F210" s="23">
        <v>15937.691594522234</v>
      </c>
      <c r="G210" s="23">
        <v>16130.295430132233</v>
      </c>
      <c r="H210" s="23">
        <v>17785.434236822235</v>
      </c>
      <c r="I210" s="23">
        <v>17349.624110022236</v>
      </c>
      <c r="J210" s="23">
        <v>16060.652656612236</v>
      </c>
      <c r="K210" s="23">
        <v>16606.285367932236</v>
      </c>
      <c r="L210" s="23">
        <v>17302.538189092236</v>
      </c>
      <c r="M210" s="23">
        <v>14507.790401302236</v>
      </c>
      <c r="N210" s="23">
        <v>0</v>
      </c>
      <c r="O210" s="89"/>
      <c r="P210" s="115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</row>
    <row r="211" spans="1:28" s="49" customFormat="1">
      <c r="A211" s="71"/>
      <c r="B211" s="5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89"/>
      <c r="P211" s="115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</row>
    <row r="212" spans="1:28" s="49" customFormat="1">
      <c r="A212" s="71"/>
      <c r="B212" s="5" t="s">
        <v>10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89"/>
      <c r="P212" s="115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</row>
    <row r="213" spans="1:28" s="49" customFormat="1">
      <c r="A213" s="71"/>
      <c r="B213" s="94" t="s">
        <v>12</v>
      </c>
      <c r="C213" s="95">
        <v>0</v>
      </c>
      <c r="D213" s="95">
        <v>0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7"/>
      <c r="P213" s="115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</row>
    <row r="214" spans="1:28" s="49" customFormat="1">
      <c r="A214" s="71"/>
      <c r="B214" s="5" t="s">
        <v>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89"/>
      <c r="P214" s="115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</row>
    <row r="215" spans="1:28" s="49" customFormat="1">
      <c r="A215" s="71"/>
      <c r="B215" s="5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89"/>
      <c r="P215" s="115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</row>
    <row r="216" spans="1:28" s="49" customFormat="1">
      <c r="A216" s="71"/>
      <c r="B216" s="5" t="s">
        <v>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89"/>
      <c r="P216" s="115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</row>
    <row r="217" spans="1:28"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21"/>
      <c r="P217" s="115"/>
    </row>
    <row r="218" spans="1:28">
      <c r="B218" s="5"/>
      <c r="P218" s="115"/>
    </row>
    <row r="219" spans="1:28">
      <c r="B219" s="64" t="s">
        <v>60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115"/>
    </row>
    <row r="220" spans="1:28" ht="14.25" customHeight="1">
      <c r="B220" s="128" t="s">
        <v>73</v>
      </c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15"/>
    </row>
    <row r="221" spans="1:28">
      <c r="F221" s="65"/>
      <c r="G221" s="65"/>
      <c r="H221" s="65"/>
      <c r="P221" s="115"/>
    </row>
    <row r="222" spans="1:28">
      <c r="P222" s="115"/>
    </row>
    <row r="223" spans="1:28">
      <c r="P223" s="115"/>
    </row>
    <row r="224" spans="1:28">
      <c r="P224" s="115"/>
    </row>
    <row r="225" spans="16:16">
      <c r="P225" s="115"/>
    </row>
    <row r="226" spans="16:16">
      <c r="P226" s="115"/>
    </row>
    <row r="227" spans="16:16">
      <c r="P227" s="115"/>
    </row>
    <row r="228" spans="16:16">
      <c r="P228" s="115"/>
    </row>
  </sheetData>
  <dataConsolidate/>
  <mergeCells count="7">
    <mergeCell ref="B5:O5"/>
    <mergeCell ref="B8:O8"/>
    <mergeCell ref="B6:O6"/>
    <mergeCell ref="B220:O220"/>
    <mergeCell ref="B11:O11"/>
    <mergeCell ref="B31:O31"/>
    <mergeCell ref="B87:O87"/>
  </mergeCells>
  <printOptions horizontalCentered="1"/>
  <pageMargins left="0.19685039370078741" right="0.19685039370078741" top="0.39370078740157483" bottom="0.39370078740157483" header="0.39370078740157483" footer="0.39370078740157483"/>
  <pageSetup scale="41" fitToHeight="2" orientation="portrait" r:id="rId1"/>
  <headerFooter alignWithMargins="0"/>
  <rowBreaks count="1" manualBreakCount="1">
    <brk id="86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L223"/>
  <sheetViews>
    <sheetView showGridLines="0" zoomScale="85" zoomScaleNormal="85" workbookViewId="0">
      <pane ySplit="9" topLeftCell="A10" activePane="bottomLeft" state="frozenSplit"/>
      <selection pane="bottomLeft" activeCell="L15" sqref="L15"/>
    </sheetView>
  </sheetViews>
  <sheetFormatPr defaultRowHeight="15" outlineLevelCol="1"/>
  <cols>
    <col min="1" max="1" width="3.140625" style="66" customWidth="1"/>
    <col min="2" max="2" width="61.5703125" style="27" customWidth="1"/>
    <col min="3" max="3" width="14.85546875" style="14" bestFit="1" customWidth="1"/>
    <col min="4" max="5" width="13.140625" style="14" customWidth="1" outlineLevel="1"/>
    <col min="6" max="10" width="12.42578125" style="14" customWidth="1" outlineLevel="1"/>
    <col min="11" max="11" width="13.5703125" style="14" customWidth="1" outlineLevel="1"/>
    <col min="12" max="12" width="13.7109375" style="14" customWidth="1" outlineLevel="1"/>
    <col min="13" max="13" width="12.7109375" style="14" customWidth="1" outlineLevel="1"/>
    <col min="14" max="14" width="14.7109375" style="14" customWidth="1" outlineLevel="1"/>
    <col min="15" max="15" width="19" style="18" bestFit="1" customWidth="1"/>
    <col min="16" max="16" width="19.28515625" style="31" bestFit="1" customWidth="1"/>
    <col min="17" max="17" width="21.140625" style="31" customWidth="1"/>
    <col min="18" max="23" width="15.42578125" style="31" customWidth="1"/>
    <col min="24" max="24" width="24.85546875" style="31" customWidth="1"/>
    <col min="25" max="27" width="15.42578125" style="31" customWidth="1"/>
    <col min="28" max="28" width="21.42578125" style="31" bestFit="1" customWidth="1"/>
    <col min="29" max="16384" width="9.140625" style="32"/>
  </cols>
  <sheetData>
    <row r="1" spans="1:28"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28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28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N3" s="18"/>
    </row>
    <row r="4" spans="1:28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P4" s="18"/>
    </row>
    <row r="5" spans="1:28" ht="16.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28" ht="37.5" customHeight="1">
      <c r="B6" s="127" t="s">
        <v>66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28" ht="16.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5"/>
      <c r="N7" s="15"/>
      <c r="O7" s="17"/>
    </row>
    <row r="8" spans="1:28" ht="17.25" thickBot="1">
      <c r="B8" s="126" t="s">
        <v>41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28" s="34" customFormat="1" ht="35.25" customHeight="1" thickBot="1">
      <c r="A9" s="67"/>
      <c r="B9" s="80" t="s">
        <v>0</v>
      </c>
      <c r="C9" s="81" t="s">
        <v>27</v>
      </c>
      <c r="D9" s="81" t="s">
        <v>28</v>
      </c>
      <c r="E9" s="81" t="s">
        <v>29</v>
      </c>
      <c r="F9" s="81" t="s">
        <v>30</v>
      </c>
      <c r="G9" s="81" t="s">
        <v>31</v>
      </c>
      <c r="H9" s="81" t="s">
        <v>32</v>
      </c>
      <c r="I9" s="81" t="s">
        <v>33</v>
      </c>
      <c r="J9" s="81" t="s">
        <v>34</v>
      </c>
      <c r="K9" s="81" t="s">
        <v>87</v>
      </c>
      <c r="L9" s="81" t="s">
        <v>35</v>
      </c>
      <c r="M9" s="81" t="s">
        <v>36</v>
      </c>
      <c r="N9" s="81" t="s">
        <v>37</v>
      </c>
      <c r="O9" s="82" t="s">
        <v>38</v>
      </c>
      <c r="P9" s="3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27" customFormat="1">
      <c r="A10" s="6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27" customFormat="1" ht="16.5" customHeight="1" thickBot="1">
      <c r="A11" s="66"/>
      <c r="B11" s="129" t="s">
        <v>40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27" customFormat="1">
      <c r="A12" s="6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5.75" thickBot="1">
      <c r="B13" s="83" t="s">
        <v>45</v>
      </c>
      <c r="C13" s="84">
        <f t="shared" ref="C13:O13" si="0">+C14+C30+C27</f>
        <v>0</v>
      </c>
      <c r="D13" s="84">
        <f t="shared" si="0"/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10991.570873041288</v>
      </c>
      <c r="I13" s="84">
        <f t="shared" si="0"/>
        <v>2802.6218184972772</v>
      </c>
      <c r="J13" s="84">
        <f t="shared" si="0"/>
        <v>3476.59989366937</v>
      </c>
      <c r="K13" s="84">
        <f t="shared" si="0"/>
        <v>0</v>
      </c>
      <c r="L13" s="84">
        <f t="shared" si="0"/>
        <v>3502.4</v>
      </c>
      <c r="M13" s="84">
        <f t="shared" si="0"/>
        <v>0</v>
      </c>
      <c r="N13" s="84">
        <f t="shared" si="0"/>
        <v>0</v>
      </c>
      <c r="O13" s="85">
        <f t="shared" si="0"/>
        <v>20773.192585207933</v>
      </c>
    </row>
    <row r="14" spans="1:28" ht="15.75" thickTop="1">
      <c r="B14" s="86" t="s">
        <v>39</v>
      </c>
      <c r="C14" s="87">
        <f>+C15+C21</f>
        <v>0</v>
      </c>
      <c r="D14" s="87">
        <f>+D15+D21</f>
        <v>0</v>
      </c>
      <c r="E14" s="87">
        <f t="shared" ref="E14:O14" si="1">+E15+E21</f>
        <v>0</v>
      </c>
      <c r="F14" s="88">
        <f t="shared" si="1"/>
        <v>0</v>
      </c>
      <c r="G14" s="88">
        <f t="shared" si="1"/>
        <v>0</v>
      </c>
      <c r="H14" s="88">
        <f t="shared" si="1"/>
        <v>9000</v>
      </c>
      <c r="I14" s="88">
        <f t="shared" si="1"/>
        <v>1000</v>
      </c>
      <c r="J14" s="88">
        <f t="shared" si="1"/>
        <v>1268.8999999999996</v>
      </c>
      <c r="K14" s="88">
        <f t="shared" si="1"/>
        <v>0</v>
      </c>
      <c r="L14" s="88">
        <f t="shared" si="1"/>
        <v>3502.4</v>
      </c>
      <c r="M14" s="88">
        <f t="shared" si="1"/>
        <v>0</v>
      </c>
      <c r="N14" s="88">
        <f t="shared" si="1"/>
        <v>0</v>
      </c>
      <c r="O14" s="89">
        <f t="shared" si="1"/>
        <v>14771.3</v>
      </c>
    </row>
    <row r="15" spans="1:28" s="38" customFormat="1" ht="19.5">
      <c r="A15" s="68"/>
      <c r="B15" s="1" t="s">
        <v>44</v>
      </c>
      <c r="C15" s="36">
        <f t="shared" ref="C15:O15" si="2">SUM(C16:C19)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11268.9</v>
      </c>
      <c r="K15" s="36">
        <f t="shared" si="2"/>
        <v>0</v>
      </c>
      <c r="L15" s="36">
        <f t="shared" si="2"/>
        <v>3502.4</v>
      </c>
      <c r="M15" s="36">
        <f t="shared" si="2"/>
        <v>0</v>
      </c>
      <c r="N15" s="36">
        <f t="shared" si="2"/>
        <v>0</v>
      </c>
      <c r="O15" s="103">
        <f t="shared" si="2"/>
        <v>14771.3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7"/>
    </row>
    <row r="16" spans="1:28" s="41" customFormat="1">
      <c r="A16" s="69"/>
      <c r="B16" s="39" t="s">
        <v>49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11268.9</v>
      </c>
      <c r="K16" s="23">
        <v>0</v>
      </c>
      <c r="L16" s="23">
        <v>3502.4</v>
      </c>
      <c r="M16" s="23">
        <v>0</v>
      </c>
      <c r="N16" s="23">
        <v>0</v>
      </c>
      <c r="O16" s="89">
        <f>SUM(C16:N16)</f>
        <v>14771.3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40"/>
    </row>
    <row r="17" spans="1:28" s="41" customFormat="1">
      <c r="A17" s="69"/>
      <c r="B17" s="39" t="s">
        <v>62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9">
        <f t="shared" ref="O17:O19" si="3">SUM(C17:N17)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40"/>
    </row>
    <row r="18" spans="1:28" s="41" customFormat="1">
      <c r="A18" s="69"/>
      <c r="B18" s="39" t="s">
        <v>63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89">
        <f t="shared" si="3"/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0"/>
    </row>
    <row r="19" spans="1:28" s="41" customFormat="1">
      <c r="A19" s="69"/>
      <c r="B19" s="39" t="s">
        <v>65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89">
        <f t="shared" si="3"/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0"/>
    </row>
    <row r="20" spans="1:28" s="41" customFormat="1">
      <c r="A20" s="69"/>
      <c r="B20" s="56"/>
      <c r="C20" s="23"/>
      <c r="D20" s="6"/>
      <c r="E20" s="42"/>
      <c r="F20" s="42"/>
      <c r="G20" s="42"/>
      <c r="H20" s="42"/>
      <c r="I20" s="42"/>
      <c r="J20" s="6"/>
      <c r="K20" s="6"/>
      <c r="L20" s="42"/>
      <c r="M20" s="42"/>
      <c r="N20" s="42"/>
      <c r="O20" s="2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0"/>
    </row>
    <row r="21" spans="1:28" s="38" customFormat="1">
      <c r="A21" s="68"/>
      <c r="B21" s="43" t="s">
        <v>43</v>
      </c>
      <c r="C21" s="44">
        <f>C22</f>
        <v>0</v>
      </c>
      <c r="D21" s="44">
        <f t="shared" ref="D21:N21" si="4">D22</f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9000</v>
      </c>
      <c r="I21" s="44">
        <f t="shared" si="4"/>
        <v>1000</v>
      </c>
      <c r="J21" s="44">
        <f t="shared" si="4"/>
        <v>-10000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104">
        <f>O22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7"/>
    </row>
    <row r="22" spans="1:28" s="47" customFormat="1" ht="19.5">
      <c r="A22" s="70"/>
      <c r="B22" s="45" t="s">
        <v>54</v>
      </c>
      <c r="C22" s="36">
        <f>SUM(C23:C25)</f>
        <v>0</v>
      </c>
      <c r="D22" s="36">
        <f t="shared" ref="D22:N22" si="5">SUM(D23:D25)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9000</v>
      </c>
      <c r="I22" s="36">
        <f t="shared" si="5"/>
        <v>1000</v>
      </c>
      <c r="J22" s="36">
        <f t="shared" si="5"/>
        <v>-10000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0</v>
      </c>
      <c r="O22" s="103">
        <f>SUM(O23:O25)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6"/>
    </row>
    <row r="23" spans="1:28" s="41" customFormat="1">
      <c r="A23" s="69"/>
      <c r="B23" s="39" t="s">
        <v>46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12000</v>
      </c>
      <c r="I23" s="23">
        <v>3000</v>
      </c>
      <c r="J23" s="23">
        <v>0</v>
      </c>
      <c r="K23" s="23">
        <v>1000</v>
      </c>
      <c r="L23" s="23">
        <v>0</v>
      </c>
      <c r="M23" s="23">
        <v>0</v>
      </c>
      <c r="N23" s="23">
        <v>0</v>
      </c>
      <c r="O23" s="89">
        <f>SUM(C23:N23)</f>
        <v>16000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</row>
    <row r="24" spans="1:28" s="41" customFormat="1">
      <c r="A24" s="69"/>
      <c r="B24" s="39" t="s">
        <v>47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-3000</v>
      </c>
      <c r="I24" s="23">
        <v>-2000</v>
      </c>
      <c r="J24" s="23">
        <v>-10000</v>
      </c>
      <c r="K24" s="23">
        <v>-1000</v>
      </c>
      <c r="L24" s="23">
        <v>0</v>
      </c>
      <c r="M24" s="23">
        <v>0</v>
      </c>
      <c r="N24" s="23">
        <v>0</v>
      </c>
      <c r="O24" s="89">
        <f>SUM(C24:N24)</f>
        <v>-16000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</row>
    <row r="25" spans="1:28">
      <c r="B25" s="39" t="s">
        <v>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89">
        <f>SUM(C25:N25)</f>
        <v>0</v>
      </c>
    </row>
    <row r="26" spans="1:28">
      <c r="B26" s="39"/>
      <c r="C26" s="6"/>
      <c r="D26" s="6"/>
      <c r="E26" s="42"/>
      <c r="F26" s="42"/>
      <c r="G26" s="42"/>
      <c r="H26" s="6" t="e">
        <f>#REF!/1000000</f>
        <v>#REF!</v>
      </c>
      <c r="I26" s="6" t="e">
        <f>#REF!/1000000</f>
        <v>#REF!</v>
      </c>
      <c r="J26" s="6" t="e">
        <f>#REF!/1000000</f>
        <v>#REF!</v>
      </c>
      <c r="K26" s="42"/>
      <c r="L26" s="42"/>
      <c r="M26" s="42"/>
      <c r="N26" s="42"/>
      <c r="O26" s="20"/>
    </row>
    <row r="27" spans="1:28">
      <c r="B27" s="90" t="s">
        <v>48</v>
      </c>
      <c r="C27" s="91">
        <f t="shared" ref="C27:N27" si="6">+C28</f>
        <v>0</v>
      </c>
      <c r="D27" s="91">
        <f t="shared" si="6"/>
        <v>0</v>
      </c>
      <c r="E27" s="92">
        <f t="shared" si="6"/>
        <v>0</v>
      </c>
      <c r="F27" s="92">
        <f>+F28</f>
        <v>0</v>
      </c>
      <c r="G27" s="92">
        <f>+G28</f>
        <v>0</v>
      </c>
      <c r="H27" s="92">
        <f>+H28</f>
        <v>0</v>
      </c>
      <c r="I27" s="92">
        <f>+I28</f>
        <v>0</v>
      </c>
      <c r="J27" s="92">
        <f t="shared" si="6"/>
        <v>0</v>
      </c>
      <c r="K27" s="92">
        <f t="shared" si="6"/>
        <v>0</v>
      </c>
      <c r="L27" s="92">
        <f t="shared" si="6"/>
        <v>0</v>
      </c>
      <c r="M27" s="92">
        <f t="shared" si="6"/>
        <v>0</v>
      </c>
      <c r="N27" s="92">
        <f t="shared" si="6"/>
        <v>0</v>
      </c>
      <c r="O27" s="92">
        <f>+O28</f>
        <v>0</v>
      </c>
    </row>
    <row r="28" spans="1:28" s="49" customFormat="1">
      <c r="A28" s="71"/>
      <c r="B28" s="39" t="s">
        <v>50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89">
        <f>SUM(C28:N28)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8"/>
    </row>
    <row r="29" spans="1:28" s="49" customFormat="1">
      <c r="A29" s="71"/>
      <c r="B29" s="39"/>
      <c r="C29" s="9"/>
      <c r="D29" s="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8"/>
    </row>
    <row r="30" spans="1:28">
      <c r="B30" s="93" t="s">
        <v>61</v>
      </c>
      <c r="C30" s="91">
        <f t="shared" ref="C30:N30" si="7">+C31</f>
        <v>0</v>
      </c>
      <c r="D30" s="91">
        <f t="shared" si="7"/>
        <v>0</v>
      </c>
      <c r="E30" s="91">
        <f t="shared" si="7"/>
        <v>0</v>
      </c>
      <c r="F30" s="91">
        <f t="shared" si="7"/>
        <v>0</v>
      </c>
      <c r="G30" s="91">
        <f t="shared" si="7"/>
        <v>0</v>
      </c>
      <c r="H30" s="91">
        <f t="shared" si="7"/>
        <v>1991.5708730412871</v>
      </c>
      <c r="I30" s="91">
        <f t="shared" si="7"/>
        <v>1802.6218184972772</v>
      </c>
      <c r="J30" s="91">
        <f t="shared" si="7"/>
        <v>2207.6998936693703</v>
      </c>
      <c r="K30" s="91">
        <f t="shared" si="7"/>
        <v>0</v>
      </c>
      <c r="L30" s="91">
        <f t="shared" si="7"/>
        <v>0</v>
      </c>
      <c r="M30" s="91">
        <f t="shared" si="7"/>
        <v>0</v>
      </c>
      <c r="N30" s="91">
        <f t="shared" si="7"/>
        <v>0</v>
      </c>
      <c r="O30" s="92">
        <f>+O31</f>
        <v>6001.8925852079346</v>
      </c>
    </row>
    <row r="31" spans="1:28" s="49" customFormat="1">
      <c r="A31" s="71"/>
      <c r="B31" s="39" t="s">
        <v>57</v>
      </c>
      <c r="C31" s="6">
        <v>0</v>
      </c>
      <c r="D31" s="23">
        <v>0</v>
      </c>
      <c r="E31" s="6">
        <v>0</v>
      </c>
      <c r="F31" s="6">
        <v>0</v>
      </c>
      <c r="G31" s="6">
        <v>0</v>
      </c>
      <c r="H31" s="6">
        <v>1991.5708730412871</v>
      </c>
      <c r="I31" s="6">
        <v>1802.6218184972772</v>
      </c>
      <c r="J31" s="6">
        <v>2207.6998936693703</v>
      </c>
      <c r="K31" s="6">
        <v>0</v>
      </c>
      <c r="L31" s="6">
        <v>0</v>
      </c>
      <c r="M31" s="6">
        <v>0</v>
      </c>
      <c r="N31" s="6">
        <v>0</v>
      </c>
      <c r="O31" s="89">
        <f>SUM(C31:N31)</f>
        <v>6001.8925852079346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8"/>
    </row>
    <row r="32" spans="1:28" s="27" customFormat="1">
      <c r="A32" s="66"/>
      <c r="B32" s="5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8"/>
      <c r="P32" s="31"/>
      <c r="Q32" s="31"/>
      <c r="R32" s="35"/>
      <c r="S32" s="35"/>
      <c r="T32" s="35"/>
      <c r="U32" s="35"/>
      <c r="V32" s="35"/>
      <c r="W32" s="52"/>
      <c r="X32" s="35"/>
      <c r="Y32" s="35"/>
      <c r="Z32" s="35"/>
      <c r="AA32" s="35"/>
      <c r="AB32" s="35"/>
    </row>
    <row r="33" spans="1:28" ht="16.5" thickBot="1">
      <c r="B33" s="129" t="s">
        <v>2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8">
      <c r="A34" s="66">
        <v>1000000</v>
      </c>
      <c r="B34" s="3"/>
      <c r="C34" s="74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8" s="49" customFormat="1">
      <c r="A35" s="71"/>
      <c r="B35" s="94" t="s">
        <v>3</v>
      </c>
      <c r="C35" s="95">
        <f>+C36+C38+C37</f>
        <v>0</v>
      </c>
      <c r="D35" s="95">
        <f>+D36+D38</f>
        <v>0</v>
      </c>
      <c r="E35" s="95">
        <f t="shared" ref="E35:N35" si="8">+E36+E38</f>
        <v>0</v>
      </c>
      <c r="F35" s="95">
        <f t="shared" si="8"/>
        <v>0</v>
      </c>
      <c r="G35" s="95">
        <f t="shared" si="8"/>
        <v>0</v>
      </c>
      <c r="H35" s="95">
        <f t="shared" si="8"/>
        <v>8835.3572549863311</v>
      </c>
      <c r="I35" s="95">
        <f t="shared" si="8"/>
        <v>1092.2143891554074</v>
      </c>
      <c r="J35" s="95">
        <f>+J36+J38</f>
        <v>1084.4420555838383</v>
      </c>
      <c r="K35" s="95">
        <f>+K36+K38</f>
        <v>609.72218942195127</v>
      </c>
      <c r="L35" s="95">
        <f t="shared" si="8"/>
        <v>5609.7471902319112</v>
      </c>
      <c r="M35" s="95">
        <f t="shared" si="8"/>
        <v>609.76060978431644</v>
      </c>
      <c r="N35" s="95">
        <f t="shared" si="8"/>
        <v>1111.3329439576364</v>
      </c>
      <c r="O35" s="96">
        <f>+O36+O38</f>
        <v>18952.576633121393</v>
      </c>
      <c r="P35" s="31"/>
      <c r="Q35" s="31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>
      <c r="A36" s="72" t="s">
        <v>74</v>
      </c>
      <c r="B36" s="5" t="s">
        <v>1</v>
      </c>
      <c r="C36" s="23">
        <v>0</v>
      </c>
      <c r="D36" s="23">
        <v>0</v>
      </c>
      <c r="E36" s="23">
        <v>0</v>
      </c>
      <c r="F36" s="6">
        <v>0</v>
      </c>
      <c r="G36" s="6">
        <v>0</v>
      </c>
      <c r="H36" s="6">
        <v>8487.4464973324139</v>
      </c>
      <c r="I36" s="6">
        <v>609.69733567557932</v>
      </c>
      <c r="J36" s="23">
        <v>609.70862280595827</v>
      </c>
      <c r="K36" s="23">
        <v>609.72218942195127</v>
      </c>
      <c r="L36" s="6">
        <v>5609.7471902319112</v>
      </c>
      <c r="M36" s="6">
        <v>609.76060978431644</v>
      </c>
      <c r="N36" s="6">
        <v>1111.3329439576364</v>
      </c>
      <c r="O36" s="89">
        <f>SUM(C36:N36)</f>
        <v>17647.415389209767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8" s="55" customFormat="1">
      <c r="A37" s="69"/>
      <c r="B37" s="75" t="s">
        <v>78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8000</v>
      </c>
      <c r="I37" s="53">
        <v>0</v>
      </c>
      <c r="J37" s="53">
        <v>0</v>
      </c>
      <c r="K37" s="53">
        <v>0</v>
      </c>
      <c r="L37" s="53">
        <v>5000</v>
      </c>
      <c r="M37" s="53">
        <v>0</v>
      </c>
      <c r="N37" s="53">
        <v>0</v>
      </c>
      <c r="O37" s="105">
        <f>SUM(C37:N37)</f>
        <v>13000</v>
      </c>
      <c r="P37" s="31"/>
      <c r="Q37" s="31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54"/>
    </row>
    <row r="38" spans="1:28">
      <c r="B38" s="56" t="s">
        <v>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347.9107576539181</v>
      </c>
      <c r="I38" s="26">
        <v>482.51705347982795</v>
      </c>
      <c r="J38" s="26">
        <v>474.73343277788013</v>
      </c>
      <c r="K38" s="26">
        <v>0</v>
      </c>
      <c r="L38" s="26">
        <v>0</v>
      </c>
      <c r="M38" s="26">
        <v>0</v>
      </c>
      <c r="N38" s="26">
        <v>0</v>
      </c>
      <c r="O38" s="89">
        <f>SUM(C38:N38)</f>
        <v>1305.1612439116261</v>
      </c>
      <c r="P38" s="76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8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8" s="49" customFormat="1">
      <c r="A40" s="71"/>
      <c r="B40" s="94" t="s">
        <v>4</v>
      </c>
      <c r="C40" s="95">
        <f>+C41+C43</f>
        <v>0</v>
      </c>
      <c r="D40" s="95">
        <f>+D41+D43</f>
        <v>0</v>
      </c>
      <c r="E40" s="95">
        <f t="shared" ref="E40:N40" si="9">+E41+E43</f>
        <v>0</v>
      </c>
      <c r="F40" s="95">
        <f t="shared" si="9"/>
        <v>0</v>
      </c>
      <c r="G40" s="95">
        <f t="shared" si="9"/>
        <v>0</v>
      </c>
      <c r="H40" s="95">
        <f t="shared" si="9"/>
        <v>8835.365245443918</v>
      </c>
      <c r="I40" s="95">
        <f t="shared" si="9"/>
        <v>1092.1972562498279</v>
      </c>
      <c r="J40" s="95">
        <f t="shared" si="9"/>
        <v>1084.4434281778804</v>
      </c>
      <c r="K40" s="95">
        <f t="shared" si="9"/>
        <v>609.72432184000013</v>
      </c>
      <c r="L40" s="95">
        <f t="shared" si="9"/>
        <v>609.73203043000012</v>
      </c>
      <c r="M40" s="95">
        <f t="shared" si="9"/>
        <v>609.75275414000021</v>
      </c>
      <c r="N40" s="95">
        <f t="shared" si="9"/>
        <v>1111.7940542599999</v>
      </c>
      <c r="O40" s="96">
        <f>+O41+O43</f>
        <v>13953.009090541625</v>
      </c>
      <c r="P40" s="31"/>
      <c r="Q40" s="31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>
      <c r="A41" s="72" t="s">
        <v>83</v>
      </c>
      <c r="B41" s="5" t="s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8487.4544877900007</v>
      </c>
      <c r="I41" s="6">
        <v>609.68020276999994</v>
      </c>
      <c r="J41" s="6">
        <v>609.70999540000014</v>
      </c>
      <c r="K41" s="6">
        <v>609.72432184000013</v>
      </c>
      <c r="L41" s="6">
        <v>609.73203043000012</v>
      </c>
      <c r="M41" s="6">
        <v>609.75275414000021</v>
      </c>
      <c r="N41" s="6">
        <v>1111.7940542599999</v>
      </c>
      <c r="O41" s="89">
        <f>SUM(C41:N41)</f>
        <v>12647.84784663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8" s="55" customFormat="1">
      <c r="A42" s="69"/>
      <c r="B42" s="75" t="s">
        <v>78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8000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105">
        <f>SUM(C42:N42)</f>
        <v>8000</v>
      </c>
      <c r="P42" s="31"/>
      <c r="Q42" s="31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54"/>
    </row>
    <row r="43" spans="1:28">
      <c r="B43" s="56" t="s">
        <v>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347.9107576539181</v>
      </c>
      <c r="I43" s="26">
        <v>482.51705347982795</v>
      </c>
      <c r="J43" s="26">
        <v>474.73343277788013</v>
      </c>
      <c r="K43" s="26">
        <v>0</v>
      </c>
      <c r="L43" s="26">
        <v>0</v>
      </c>
      <c r="M43" s="26">
        <v>0</v>
      </c>
      <c r="N43" s="26">
        <v>0</v>
      </c>
      <c r="O43" s="89">
        <f>SUM(C43:N43)</f>
        <v>1305.1612439116261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8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8">
      <c r="B45" s="94" t="s">
        <v>16</v>
      </c>
      <c r="C45" s="95">
        <f>+C46+C47</f>
        <v>0</v>
      </c>
      <c r="D45" s="95">
        <f t="shared" ref="D45:O45" si="10">+D46+D47</f>
        <v>0</v>
      </c>
      <c r="E45" s="95">
        <f t="shared" si="10"/>
        <v>0</v>
      </c>
      <c r="F45" s="95">
        <f t="shared" si="10"/>
        <v>0</v>
      </c>
      <c r="G45" s="95">
        <f t="shared" si="10"/>
        <v>0</v>
      </c>
      <c r="H45" s="95">
        <f t="shared" si="10"/>
        <v>0</v>
      </c>
      <c r="I45" s="95">
        <f t="shared" si="10"/>
        <v>0</v>
      </c>
      <c r="J45" s="95">
        <f t="shared" si="10"/>
        <v>0</v>
      </c>
      <c r="K45" s="95">
        <f t="shared" si="10"/>
        <v>0</v>
      </c>
      <c r="L45" s="95">
        <f t="shared" si="10"/>
        <v>0</v>
      </c>
      <c r="M45" s="95">
        <f t="shared" si="10"/>
        <v>0</v>
      </c>
      <c r="N45" s="95">
        <f t="shared" si="10"/>
        <v>0</v>
      </c>
      <c r="O45" s="96">
        <f t="shared" si="10"/>
        <v>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8">
      <c r="B46" s="5" t="s">
        <v>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6">
        <f>SUM(C46:N46)</f>
        <v>0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8">
      <c r="B47" s="5" t="s">
        <v>12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06">
        <f>SUM(C47:N47)</f>
        <v>0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8">
      <c r="B48" s="5"/>
      <c r="C48" s="23"/>
      <c r="D48" s="23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8">
      <c r="B49" s="94" t="s">
        <v>58</v>
      </c>
      <c r="C49" s="95">
        <f>+C50+C51</f>
        <v>0</v>
      </c>
      <c r="D49" s="95">
        <f t="shared" ref="D49:O49" si="11">+D50+D51</f>
        <v>0</v>
      </c>
      <c r="E49" s="95">
        <f t="shared" si="11"/>
        <v>0</v>
      </c>
      <c r="F49" s="95">
        <f t="shared" si="11"/>
        <v>0</v>
      </c>
      <c r="G49" s="95">
        <f t="shared" si="11"/>
        <v>0</v>
      </c>
      <c r="H49" s="95">
        <f t="shared" si="11"/>
        <v>0</v>
      </c>
      <c r="I49" s="95">
        <f t="shared" si="11"/>
        <v>0</v>
      </c>
      <c r="J49" s="95">
        <f t="shared" si="11"/>
        <v>0</v>
      </c>
      <c r="K49" s="95">
        <f t="shared" si="11"/>
        <v>0</v>
      </c>
      <c r="L49" s="95">
        <f t="shared" si="11"/>
        <v>0</v>
      </c>
      <c r="M49" s="95">
        <f t="shared" si="11"/>
        <v>0</v>
      </c>
      <c r="N49" s="95">
        <f t="shared" si="11"/>
        <v>0</v>
      </c>
      <c r="O49" s="96">
        <f t="shared" si="11"/>
        <v>0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8">
      <c r="B50" s="5" t="s">
        <v>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06">
        <f>SUM(C50:N50)</f>
        <v>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8">
      <c r="B51" s="5" t="s">
        <v>12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06">
        <f>SUM(C51:N51)</f>
        <v>0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8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8" s="49" customFormat="1">
      <c r="A53" s="71"/>
      <c r="B53" s="94" t="s">
        <v>59</v>
      </c>
      <c r="C53" s="95">
        <f t="shared" ref="C53:O53" si="12">+C54+C55</f>
        <v>0</v>
      </c>
      <c r="D53" s="95">
        <f t="shared" si="12"/>
        <v>0</v>
      </c>
      <c r="E53" s="95">
        <f t="shared" si="12"/>
        <v>0</v>
      </c>
      <c r="F53" s="95">
        <f t="shared" si="12"/>
        <v>0</v>
      </c>
      <c r="G53" s="95">
        <f t="shared" si="12"/>
        <v>0</v>
      </c>
      <c r="H53" s="95">
        <f t="shared" si="12"/>
        <v>0</v>
      </c>
      <c r="I53" s="95">
        <f t="shared" si="12"/>
        <v>0</v>
      </c>
      <c r="J53" s="95">
        <f t="shared" si="12"/>
        <v>0</v>
      </c>
      <c r="K53" s="95">
        <f t="shared" si="12"/>
        <v>0</v>
      </c>
      <c r="L53" s="95">
        <f t="shared" si="12"/>
        <v>0</v>
      </c>
      <c r="M53" s="95">
        <f t="shared" si="12"/>
        <v>0</v>
      </c>
      <c r="N53" s="95">
        <f t="shared" si="12"/>
        <v>0</v>
      </c>
      <c r="O53" s="96">
        <f t="shared" si="12"/>
        <v>0</v>
      </c>
      <c r="P53" s="31"/>
      <c r="Q53" s="31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>
      <c r="B54" s="5" t="s">
        <v>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89">
        <f>SUM(C54:N54)</f>
        <v>0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8" ht="14.25" customHeight="1">
      <c r="B55" s="5" t="s">
        <v>12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89">
        <f>SUM(C55:N55)</f>
        <v>0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8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8" ht="15.75" customHeight="1">
      <c r="B57" s="94" t="s">
        <v>55</v>
      </c>
      <c r="C57" s="95">
        <f>+C58+C59</f>
        <v>0</v>
      </c>
      <c r="D57" s="95">
        <f t="shared" ref="D57:O57" si="13">+D58+D59</f>
        <v>0</v>
      </c>
      <c r="E57" s="95">
        <f t="shared" si="13"/>
        <v>0</v>
      </c>
      <c r="F57" s="95">
        <f t="shared" si="13"/>
        <v>0</v>
      </c>
      <c r="G57" s="95">
        <f t="shared" si="13"/>
        <v>0</v>
      </c>
      <c r="H57" s="95">
        <f t="shared" si="13"/>
        <v>0</v>
      </c>
      <c r="I57" s="95">
        <f t="shared" si="13"/>
        <v>0</v>
      </c>
      <c r="J57" s="95">
        <f t="shared" si="13"/>
        <v>0</v>
      </c>
      <c r="K57" s="95">
        <f t="shared" si="13"/>
        <v>0</v>
      </c>
      <c r="L57" s="95">
        <f t="shared" si="13"/>
        <v>0</v>
      </c>
      <c r="M57" s="95">
        <f t="shared" si="13"/>
        <v>0</v>
      </c>
      <c r="N57" s="95">
        <f t="shared" si="13"/>
        <v>0</v>
      </c>
      <c r="O57" s="96">
        <f t="shared" si="13"/>
        <v>0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8">
      <c r="B58" s="5" t="s">
        <v>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89">
        <f>SUM(C58:N58)</f>
        <v>0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8">
      <c r="B59" s="5" t="s">
        <v>12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89">
        <f>SUM(C59:N59)</f>
        <v>0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8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8" s="49" customFormat="1">
      <c r="A61" s="71"/>
      <c r="B61" s="94" t="s">
        <v>17</v>
      </c>
      <c r="C61" s="95">
        <f>+C62+C63</f>
        <v>0</v>
      </c>
      <c r="D61" s="95">
        <f t="shared" ref="D61:N61" si="14">+D62+D63</f>
        <v>0</v>
      </c>
      <c r="E61" s="95">
        <f t="shared" si="14"/>
        <v>0</v>
      </c>
      <c r="F61" s="95">
        <f t="shared" si="14"/>
        <v>0</v>
      </c>
      <c r="G61" s="95">
        <f t="shared" si="14"/>
        <v>0</v>
      </c>
      <c r="H61" s="95">
        <f t="shared" si="14"/>
        <v>0</v>
      </c>
      <c r="I61" s="95">
        <f t="shared" si="14"/>
        <v>0</v>
      </c>
      <c r="J61" s="95">
        <f t="shared" si="14"/>
        <v>0</v>
      </c>
      <c r="K61" s="95">
        <f t="shared" si="14"/>
        <v>0</v>
      </c>
      <c r="L61" s="95">
        <f t="shared" si="14"/>
        <v>0</v>
      </c>
      <c r="M61" s="95">
        <f t="shared" si="14"/>
        <v>0</v>
      </c>
      <c r="N61" s="95">
        <f t="shared" si="14"/>
        <v>0</v>
      </c>
      <c r="O61" s="97"/>
      <c r="P61" s="31"/>
      <c r="Q61" s="31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>
      <c r="B62" s="5" t="s">
        <v>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07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28">
      <c r="B63" s="5" t="s">
        <v>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07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8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2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8" s="49" customFormat="1">
      <c r="A65" s="71"/>
      <c r="B65" s="94" t="s">
        <v>18</v>
      </c>
      <c r="C65" s="95">
        <f>+C66+C67</f>
        <v>0</v>
      </c>
      <c r="D65" s="95">
        <f t="shared" ref="D65:O65" si="15">+D66+D67</f>
        <v>0</v>
      </c>
      <c r="E65" s="95">
        <f t="shared" si="15"/>
        <v>0</v>
      </c>
      <c r="F65" s="95">
        <f t="shared" si="15"/>
        <v>0</v>
      </c>
      <c r="G65" s="95">
        <f t="shared" si="15"/>
        <v>0</v>
      </c>
      <c r="H65" s="95">
        <f t="shared" si="15"/>
        <v>0</v>
      </c>
      <c r="I65" s="95">
        <f t="shared" si="15"/>
        <v>0</v>
      </c>
      <c r="J65" s="95">
        <f t="shared" si="15"/>
        <v>0</v>
      </c>
      <c r="K65" s="95">
        <f t="shared" si="15"/>
        <v>0</v>
      </c>
      <c r="L65" s="95">
        <f t="shared" si="15"/>
        <v>0</v>
      </c>
      <c r="M65" s="95">
        <f t="shared" si="15"/>
        <v>0</v>
      </c>
      <c r="N65" s="95">
        <f t="shared" si="15"/>
        <v>0</v>
      </c>
      <c r="O65" s="96">
        <f t="shared" si="15"/>
        <v>0</v>
      </c>
      <c r="P65" s="31"/>
      <c r="Q65" s="31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>
      <c r="B66" s="5" t="s">
        <v>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89">
        <f>SUM(C66:N66)</f>
        <v>0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8">
      <c r="B67" s="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89">
        <f>SUM(C67:N67)</f>
        <v>0</v>
      </c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1:28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1:28">
      <c r="B69" s="94" t="s">
        <v>19</v>
      </c>
      <c r="C69" s="95">
        <f t="shared" ref="C69:O69" si="16">+C70+C71</f>
        <v>0</v>
      </c>
      <c r="D69" s="95">
        <f t="shared" si="16"/>
        <v>0</v>
      </c>
      <c r="E69" s="95">
        <f t="shared" si="16"/>
        <v>0</v>
      </c>
      <c r="F69" s="95">
        <f t="shared" si="16"/>
        <v>0</v>
      </c>
      <c r="G69" s="95">
        <f t="shared" si="16"/>
        <v>0</v>
      </c>
      <c r="H69" s="95">
        <f t="shared" si="16"/>
        <v>0</v>
      </c>
      <c r="I69" s="95">
        <f t="shared" si="16"/>
        <v>0</v>
      </c>
      <c r="J69" s="95">
        <f t="shared" si="16"/>
        <v>0</v>
      </c>
      <c r="K69" s="95">
        <f t="shared" si="16"/>
        <v>0</v>
      </c>
      <c r="L69" s="95">
        <f t="shared" si="16"/>
        <v>0</v>
      </c>
      <c r="M69" s="95">
        <f t="shared" si="16"/>
        <v>0</v>
      </c>
      <c r="N69" s="95">
        <f t="shared" si="16"/>
        <v>0</v>
      </c>
      <c r="O69" s="96">
        <f t="shared" si="16"/>
        <v>0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8">
      <c r="B70" s="5" t="s">
        <v>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89">
        <f>SUM(C70:N70)</f>
        <v>0</v>
      </c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8">
      <c r="B71" s="5" t="s">
        <v>12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89">
        <f>SUM(C71:N71)</f>
        <v>0</v>
      </c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8"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1:28">
      <c r="B73" s="94" t="s">
        <v>20</v>
      </c>
      <c r="C73" s="95">
        <f>+C74+C75</f>
        <v>0</v>
      </c>
      <c r="D73" s="95">
        <f t="shared" ref="D73:N73" si="17">+D74+D75</f>
        <v>0</v>
      </c>
      <c r="E73" s="95">
        <f t="shared" si="17"/>
        <v>0</v>
      </c>
      <c r="F73" s="95">
        <f t="shared" si="17"/>
        <v>0</v>
      </c>
      <c r="G73" s="95">
        <f t="shared" si="17"/>
        <v>0</v>
      </c>
      <c r="H73" s="95">
        <f t="shared" si="17"/>
        <v>0</v>
      </c>
      <c r="I73" s="95">
        <f t="shared" si="17"/>
        <v>0</v>
      </c>
      <c r="J73" s="95">
        <f t="shared" si="17"/>
        <v>0</v>
      </c>
      <c r="K73" s="95">
        <f t="shared" si="17"/>
        <v>0</v>
      </c>
      <c r="L73" s="95">
        <f t="shared" si="17"/>
        <v>0</v>
      </c>
      <c r="M73" s="95">
        <f t="shared" si="17"/>
        <v>0</v>
      </c>
      <c r="N73" s="95">
        <f t="shared" si="17"/>
        <v>0</v>
      </c>
      <c r="O73" s="96">
        <f>+O74+O75</f>
        <v>0</v>
      </c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1:28">
      <c r="B74" s="5" t="s">
        <v>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89">
        <f>SUM(C74:N74)</f>
        <v>0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pans="1:28">
      <c r="B75" s="5" t="s">
        <v>12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89">
        <f>SUM(C75:N75)</f>
        <v>0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pans="1:28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pans="1:28" s="49" customFormat="1">
      <c r="A77" s="71"/>
      <c r="B77" s="94" t="s">
        <v>21</v>
      </c>
      <c r="C77" s="95">
        <f>SUM(C78:C79)</f>
        <v>0</v>
      </c>
      <c r="D77" s="95">
        <f t="shared" ref="D77:N77" si="18">SUM(D78:D79)</f>
        <v>0</v>
      </c>
      <c r="E77" s="95">
        <f t="shared" si="18"/>
        <v>0</v>
      </c>
      <c r="F77" s="95">
        <f t="shared" si="18"/>
        <v>0</v>
      </c>
      <c r="G77" s="95">
        <f t="shared" si="18"/>
        <v>0</v>
      </c>
      <c r="H77" s="95">
        <f t="shared" si="18"/>
        <v>0</v>
      </c>
      <c r="I77" s="95">
        <f t="shared" si="18"/>
        <v>0</v>
      </c>
      <c r="J77" s="95">
        <f t="shared" si="18"/>
        <v>0</v>
      </c>
      <c r="K77" s="95">
        <f t="shared" si="18"/>
        <v>0</v>
      </c>
      <c r="L77" s="95">
        <f t="shared" si="18"/>
        <v>0</v>
      </c>
      <c r="M77" s="95">
        <f t="shared" si="18"/>
        <v>0</v>
      </c>
      <c r="N77" s="95">
        <f t="shared" si="18"/>
        <v>0</v>
      </c>
      <c r="O77" s="97"/>
      <c r="P77" s="31"/>
      <c r="Q77" s="3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1:28" s="49" customFormat="1">
      <c r="A78" s="71"/>
      <c r="B78" s="5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89"/>
      <c r="P78" s="31"/>
      <c r="Q78" s="3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1:28" s="49" customFormat="1">
      <c r="A79" s="71"/>
      <c r="B79" s="5" t="s">
        <v>12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89"/>
      <c r="P79" s="31"/>
      <c r="Q79" s="3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pans="1:28">
      <c r="B81" s="94" t="s">
        <v>67</v>
      </c>
      <c r="C81" s="95">
        <f>SUM(C82:C83)</f>
        <v>5.6843418860808015E-14</v>
      </c>
      <c r="D81" s="95">
        <f t="shared" ref="D81:O81" si="19">SUM(D82:D83)</f>
        <v>0</v>
      </c>
      <c r="E81" s="95">
        <f t="shared" si="19"/>
        <v>5.6843418860808015E-14</v>
      </c>
      <c r="F81" s="95">
        <f t="shared" si="19"/>
        <v>0</v>
      </c>
      <c r="G81" s="95">
        <f t="shared" si="19"/>
        <v>-5.6843418860808015E-13</v>
      </c>
      <c r="H81" s="95">
        <f t="shared" si="19"/>
        <v>-7.9904575868567917E-3</v>
      </c>
      <c r="I81" s="95">
        <f t="shared" si="19"/>
        <v>1.7132905579387625E-2</v>
      </c>
      <c r="J81" s="95">
        <f t="shared" si="19"/>
        <v>-1.3725940418680693E-3</v>
      </c>
      <c r="K81" s="95">
        <f t="shared" si="19"/>
        <v>-2.1324180488591082E-3</v>
      </c>
      <c r="L81" s="95">
        <f t="shared" si="19"/>
        <v>5000.0151598019111</v>
      </c>
      <c r="M81" s="95">
        <f t="shared" si="19"/>
        <v>7.855644316236976E-3</v>
      </c>
      <c r="N81" s="95">
        <f t="shared" si="19"/>
        <v>-0.46111030236352235</v>
      </c>
      <c r="O81" s="96">
        <f t="shared" si="19"/>
        <v>4999.5675425797644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1:28">
      <c r="B82" s="5" t="s">
        <v>7</v>
      </c>
      <c r="C82" s="6">
        <v>5.6843418860808015E-14</v>
      </c>
      <c r="D82" s="6">
        <v>0</v>
      </c>
      <c r="E82" s="6">
        <v>5.6843418860808015E-14</v>
      </c>
      <c r="F82" s="6">
        <v>0</v>
      </c>
      <c r="G82" s="6">
        <v>-5.6843418860808015E-13</v>
      </c>
      <c r="H82" s="6">
        <v>-7.9904575868567917E-3</v>
      </c>
      <c r="I82" s="6">
        <v>1.7132905579387625E-2</v>
      </c>
      <c r="J82" s="6">
        <v>-1.3725940418680693E-3</v>
      </c>
      <c r="K82" s="6">
        <v>-2.1324180488591082E-3</v>
      </c>
      <c r="L82" s="6">
        <v>5000.0151598019111</v>
      </c>
      <c r="M82" s="6">
        <v>7.855644316236976E-3</v>
      </c>
      <c r="N82" s="6">
        <v>-0.46111030236352235</v>
      </c>
      <c r="O82" s="89">
        <f>SUM(C82:N82)</f>
        <v>4999.5675425797644</v>
      </c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8" ht="17.25" customHeight="1">
      <c r="B83" s="5" t="s">
        <v>12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89">
        <f>SUM(C83:N83)</f>
        <v>0</v>
      </c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8">
      <c r="B84" s="5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8" s="49" customFormat="1">
      <c r="A85" s="71"/>
      <c r="B85" s="94" t="s">
        <v>68</v>
      </c>
      <c r="C85" s="95">
        <f t="shared" ref="C85:N85" si="20">SUM(C86:C87)</f>
        <v>0</v>
      </c>
      <c r="D85" s="95">
        <f t="shared" si="20"/>
        <v>0</v>
      </c>
      <c r="E85" s="95">
        <f t="shared" si="20"/>
        <v>0</v>
      </c>
      <c r="F85" s="95">
        <f t="shared" si="20"/>
        <v>0</v>
      </c>
      <c r="G85" s="95">
        <f t="shared" si="20"/>
        <v>0</v>
      </c>
      <c r="H85" s="95">
        <f t="shared" si="20"/>
        <v>0</v>
      </c>
      <c r="I85" s="95">
        <f t="shared" si="20"/>
        <v>0</v>
      </c>
      <c r="J85" s="95">
        <f t="shared" si="20"/>
        <v>0</v>
      </c>
      <c r="K85" s="95">
        <f t="shared" si="20"/>
        <v>0</v>
      </c>
      <c r="L85" s="95">
        <f t="shared" si="20"/>
        <v>0</v>
      </c>
      <c r="M85" s="95">
        <f t="shared" si="20"/>
        <v>0</v>
      </c>
      <c r="N85" s="95">
        <f t="shared" si="20"/>
        <v>0</v>
      </c>
      <c r="O85" s="97"/>
      <c r="P85" s="31"/>
      <c r="Q85" s="31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s="49" customFormat="1">
      <c r="A86" s="71"/>
      <c r="B86" s="5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89"/>
      <c r="P86" s="31"/>
      <c r="Q86" s="31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49" customFormat="1">
      <c r="A87" s="71"/>
      <c r="B87" s="5" t="s">
        <v>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89"/>
      <c r="P87" s="31"/>
      <c r="Q87" s="31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s="27" customFormat="1">
      <c r="A88" s="66"/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8"/>
      <c r="P88" s="31"/>
      <c r="Q88" s="31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35"/>
    </row>
    <row r="89" spans="1:28" ht="16.5" thickBot="1">
      <c r="B89" s="129" t="s">
        <v>5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8">
      <c r="B90" s="4"/>
      <c r="C90" s="4"/>
      <c r="D90" s="4"/>
      <c r="E90" s="4"/>
      <c r="F90" s="60"/>
      <c r="G90" s="4"/>
      <c r="H90" s="4"/>
      <c r="I90" s="4"/>
      <c r="J90" s="4"/>
      <c r="K90" s="4"/>
      <c r="L90" s="4"/>
      <c r="M90" s="4"/>
      <c r="N90" s="4"/>
      <c r="O90" s="19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8" ht="15.75" thickBot="1">
      <c r="B91" s="98" t="s">
        <v>69</v>
      </c>
      <c r="C91" s="99">
        <f>+C92+C98</f>
        <v>0</v>
      </c>
      <c r="D91" s="99">
        <f>+D92+D98</f>
        <v>0.67456140988451807</v>
      </c>
      <c r="E91" s="99">
        <f t="shared" ref="E91:N91" si="21">+E92+E98</f>
        <v>0</v>
      </c>
      <c r="F91" s="99">
        <f t="shared" si="21"/>
        <v>0</v>
      </c>
      <c r="G91" s="99">
        <f t="shared" si="21"/>
        <v>0</v>
      </c>
      <c r="H91" s="99">
        <f t="shared" si="21"/>
        <v>6627.0324321135631</v>
      </c>
      <c r="I91" s="99">
        <f t="shared" si="21"/>
        <v>4750.812231853537</v>
      </c>
      <c r="J91" s="99">
        <f t="shared" si="21"/>
        <v>4288.0288261660635</v>
      </c>
      <c r="K91" s="99">
        <f t="shared" si="21"/>
        <v>7602.3091356909381</v>
      </c>
      <c r="L91" s="99">
        <f t="shared" si="21"/>
        <v>2501.7303851408578</v>
      </c>
      <c r="M91" s="99">
        <f t="shared" si="21"/>
        <v>3657.2969252407361</v>
      </c>
      <c r="N91" s="99">
        <f t="shared" si="21"/>
        <v>5934.9854481718085</v>
      </c>
      <c r="O91" s="100">
        <f>+O92+O98</f>
        <v>35362.869945787388</v>
      </c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8" ht="15.75" thickTop="1">
      <c r="B92" s="101" t="s">
        <v>13</v>
      </c>
      <c r="C92" s="95">
        <f>+C93+C95+C96</f>
        <v>0</v>
      </c>
      <c r="D92" s="95">
        <f t="shared" ref="D92:O92" si="22">+D93+D95+D96</f>
        <v>0.67456140988451807</v>
      </c>
      <c r="E92" s="95">
        <f>+E93+E95+E96</f>
        <v>0</v>
      </c>
      <c r="F92" s="95">
        <f t="shared" si="22"/>
        <v>0</v>
      </c>
      <c r="G92" s="95">
        <f t="shared" si="22"/>
        <v>0</v>
      </c>
      <c r="H92" s="95">
        <f t="shared" si="22"/>
        <v>6551.5944863470713</v>
      </c>
      <c r="I92" s="95">
        <f t="shared" si="22"/>
        <v>4661.5553982049305</v>
      </c>
      <c r="J92" s="95">
        <f t="shared" si="22"/>
        <v>4193.9253783192034</v>
      </c>
      <c r="K92" s="95">
        <f t="shared" si="22"/>
        <v>7602.3091356909381</v>
      </c>
      <c r="L92" s="95">
        <f t="shared" si="22"/>
        <v>2501.7303851408578</v>
      </c>
      <c r="M92" s="95">
        <f t="shared" si="22"/>
        <v>3657.2969252407361</v>
      </c>
      <c r="N92" s="95">
        <f t="shared" si="22"/>
        <v>5934.9854481718085</v>
      </c>
      <c r="O92" s="95">
        <f t="shared" si="22"/>
        <v>35104.071718525433</v>
      </c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8">
      <c r="A93" s="72" t="s">
        <v>76</v>
      </c>
      <c r="B93" s="5" t="s">
        <v>77</v>
      </c>
      <c r="C93" s="77">
        <v>0</v>
      </c>
      <c r="D93" s="77">
        <v>0.67456140988451807</v>
      </c>
      <c r="E93" s="77">
        <v>0</v>
      </c>
      <c r="F93" s="77">
        <v>0</v>
      </c>
      <c r="G93" s="77">
        <v>0</v>
      </c>
      <c r="H93" s="77">
        <v>6546.3595041570716</v>
      </c>
      <c r="I93" s="77">
        <v>4659.3032297117143</v>
      </c>
      <c r="J93" s="77">
        <v>4191.8885648652031</v>
      </c>
      <c r="K93" s="77">
        <v>7600.0450896410111</v>
      </c>
      <c r="L93" s="77">
        <v>2500.8791256608579</v>
      </c>
      <c r="M93" s="77">
        <v>3655.8487166907362</v>
      </c>
      <c r="N93" s="77">
        <v>5934.0244474918081</v>
      </c>
      <c r="O93" s="89">
        <f>SUM(C93:N93)</f>
        <v>35089.023239628288</v>
      </c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8" s="55" customFormat="1">
      <c r="A94" s="69"/>
      <c r="B94" s="24" t="s">
        <v>78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6357.6744699660294</v>
      </c>
      <c r="I94" s="78">
        <v>4504.3372386849278</v>
      </c>
      <c r="J94" s="78">
        <v>4073.6269109700011</v>
      </c>
      <c r="K94" s="78">
        <v>7533.7250527098413</v>
      </c>
      <c r="L94" s="78">
        <v>2442.8813512900001</v>
      </c>
      <c r="M94" s="78">
        <v>3602.1705205500002</v>
      </c>
      <c r="N94" s="78">
        <v>5874.1486400000003</v>
      </c>
      <c r="O94" s="105">
        <f>(SUM(C94:N94))</f>
        <v>34388.564184170798</v>
      </c>
      <c r="P94" s="31"/>
      <c r="Q94" s="31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4"/>
    </row>
    <row r="95" spans="1:28">
      <c r="B95" s="25" t="s">
        <v>79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89">
        <f>SUM(C95:N95)</f>
        <v>0</v>
      </c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8">
      <c r="B96" s="25" t="s">
        <v>80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5.2349821899999993</v>
      </c>
      <c r="I96" s="77">
        <v>2.2521684932160002</v>
      </c>
      <c r="J96" s="77">
        <v>2.0368134539999998</v>
      </c>
      <c r="K96" s="77">
        <v>2.2640460499269999</v>
      </c>
      <c r="L96" s="77">
        <v>0.85125947999999996</v>
      </c>
      <c r="M96" s="77">
        <v>1.4482085500000001</v>
      </c>
      <c r="N96" s="77">
        <v>0.96100067999999994</v>
      </c>
      <c r="O96" s="89">
        <f>SUM(C96:N96)</f>
        <v>15.048478897142997</v>
      </c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38" s="41" customFormat="1">
      <c r="A97" s="69"/>
      <c r="B97" s="24" t="s">
        <v>78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5.2349821899999993</v>
      </c>
      <c r="I97" s="53">
        <v>2.2521684932160002</v>
      </c>
      <c r="J97" s="53">
        <v>2.0368134539999998</v>
      </c>
      <c r="K97" s="53">
        <v>2.2640460499269999</v>
      </c>
      <c r="L97" s="53">
        <v>0.85125947999999996</v>
      </c>
      <c r="M97" s="53">
        <v>1.4482085500000001</v>
      </c>
      <c r="N97" s="53">
        <v>0.96100067999999994</v>
      </c>
      <c r="O97" s="105">
        <f>SUM(C97:N97)</f>
        <v>15.048478897142997</v>
      </c>
      <c r="P97" s="31"/>
      <c r="Q97" s="31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0"/>
    </row>
    <row r="98" spans="1:38">
      <c r="B98" s="94" t="s">
        <v>6</v>
      </c>
      <c r="C98" s="95">
        <f>+C99+C100+C101</f>
        <v>0</v>
      </c>
      <c r="D98" s="95">
        <f t="shared" ref="D98:N98" si="23">+D99+D100+D101</f>
        <v>0</v>
      </c>
      <c r="E98" s="95">
        <f t="shared" si="23"/>
        <v>0</v>
      </c>
      <c r="F98" s="95">
        <f t="shared" si="23"/>
        <v>0</v>
      </c>
      <c r="G98" s="95">
        <f t="shared" si="23"/>
        <v>0</v>
      </c>
      <c r="H98" s="95">
        <f t="shared" si="23"/>
        <v>75.437945766491993</v>
      </c>
      <c r="I98" s="95">
        <f t="shared" si="23"/>
        <v>89.256833648606957</v>
      </c>
      <c r="J98" s="95">
        <f t="shared" si="23"/>
        <v>94.103447846860035</v>
      </c>
      <c r="K98" s="95">
        <f t="shared" si="23"/>
        <v>0</v>
      </c>
      <c r="L98" s="95">
        <f t="shared" si="23"/>
        <v>0</v>
      </c>
      <c r="M98" s="95">
        <f t="shared" si="23"/>
        <v>0</v>
      </c>
      <c r="N98" s="95">
        <f t="shared" si="23"/>
        <v>0</v>
      </c>
      <c r="O98" s="97">
        <f>+O99+O100+O101</f>
        <v>258.79822726195897</v>
      </c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1:38">
      <c r="B99" s="5" t="s">
        <v>77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75.437945766491993</v>
      </c>
      <c r="I99" s="6">
        <v>89.256833648606957</v>
      </c>
      <c r="J99" s="6">
        <v>94.103447846860035</v>
      </c>
      <c r="K99" s="6">
        <v>0</v>
      </c>
      <c r="L99" s="6">
        <v>0</v>
      </c>
      <c r="M99" s="6">
        <v>0</v>
      </c>
      <c r="N99" s="79">
        <v>0</v>
      </c>
      <c r="O99" s="89">
        <f>SUM(C99:N99)</f>
        <v>258.79822726195897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38">
      <c r="B100" s="5" t="s">
        <v>79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89">
        <f>SUM(C100:N100)</f>
        <v>0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38">
      <c r="B101" s="5" t="s">
        <v>80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89">
        <f>SUM(C101:N101)</f>
        <v>0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1:38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89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38" ht="15.75" thickBot="1">
      <c r="B103" s="98" t="s">
        <v>70</v>
      </c>
      <c r="C103" s="99">
        <f>+C104+C110</f>
        <v>-3.4425000003466266E-3</v>
      </c>
      <c r="D103" s="99">
        <f t="shared" ref="D103:N103" si="24">+D104+D110</f>
        <v>0.6745614100000239</v>
      </c>
      <c r="E103" s="99">
        <f t="shared" si="24"/>
        <v>0</v>
      </c>
      <c r="F103" s="99">
        <f t="shared" si="24"/>
        <v>0</v>
      </c>
      <c r="G103" s="99">
        <f t="shared" si="24"/>
        <v>0</v>
      </c>
      <c r="H103" s="99">
        <f t="shared" si="24"/>
        <v>2739.3363860264917</v>
      </c>
      <c r="I103" s="99">
        <f t="shared" si="24"/>
        <v>4747.4575804486094</v>
      </c>
      <c r="J103" s="99">
        <f t="shared" si="24"/>
        <v>4288.0314667508601</v>
      </c>
      <c r="K103" s="99">
        <f t="shared" si="24"/>
        <v>4596.6566813500003</v>
      </c>
      <c r="L103" s="99">
        <f t="shared" si="24"/>
        <v>1761.3408481200001</v>
      </c>
      <c r="M103" s="99">
        <f t="shared" si="24"/>
        <v>2951.5290326999998</v>
      </c>
      <c r="N103" s="99">
        <f t="shared" si="24"/>
        <v>1982.85237581</v>
      </c>
      <c r="O103" s="102">
        <f>+O104+O110</f>
        <v>23067.875490115959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38" ht="15" customHeight="1" thickTop="1">
      <c r="B104" s="101" t="s">
        <v>14</v>
      </c>
      <c r="C104" s="95">
        <f>+C105+C107+C108</f>
        <v>-3.4425000003466266E-3</v>
      </c>
      <c r="D104" s="95">
        <f t="shared" ref="D104:O104" si="25">+D105+D107+D108</f>
        <v>0.6745614100000239</v>
      </c>
      <c r="E104" s="95">
        <f>+E105+E107+E108</f>
        <v>0</v>
      </c>
      <c r="F104" s="95">
        <f t="shared" si="25"/>
        <v>0</v>
      </c>
      <c r="G104" s="95">
        <f t="shared" si="25"/>
        <v>0</v>
      </c>
      <c r="H104" s="95">
        <f t="shared" si="25"/>
        <v>2663.8984402599999</v>
      </c>
      <c r="I104" s="95">
        <f t="shared" si="25"/>
        <v>4658.2007468000029</v>
      </c>
      <c r="J104" s="95">
        <f t="shared" si="25"/>
        <v>4193.9280189040001</v>
      </c>
      <c r="K104" s="95">
        <f t="shared" si="25"/>
        <v>4596.6566813500003</v>
      </c>
      <c r="L104" s="95">
        <f t="shared" si="25"/>
        <v>1761.3408481200001</v>
      </c>
      <c r="M104" s="95">
        <f t="shared" si="25"/>
        <v>2951.5290326999998</v>
      </c>
      <c r="N104" s="95">
        <f t="shared" si="25"/>
        <v>1982.85237581</v>
      </c>
      <c r="O104" s="95">
        <f t="shared" si="25"/>
        <v>22809.077262854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1:38">
      <c r="A105" s="72" t="s">
        <v>75</v>
      </c>
      <c r="B105" s="5" t="s">
        <v>77</v>
      </c>
      <c r="C105" s="6">
        <v>-3.4425000003466266E-3</v>
      </c>
      <c r="D105" s="31">
        <v>0.6745614100000239</v>
      </c>
      <c r="E105" s="6">
        <v>0</v>
      </c>
      <c r="F105" s="6">
        <v>0</v>
      </c>
      <c r="G105" s="6">
        <v>0</v>
      </c>
      <c r="H105" s="6">
        <v>2658.6634580699997</v>
      </c>
      <c r="I105" s="6">
        <v>4655.9502383100025</v>
      </c>
      <c r="J105" s="6">
        <v>4191.8912054499997</v>
      </c>
      <c r="K105" s="31">
        <v>4594.3926470800006</v>
      </c>
      <c r="L105" s="6">
        <v>1760.4895886400002</v>
      </c>
      <c r="M105" s="6">
        <v>2950.0808241499999</v>
      </c>
      <c r="N105" s="31">
        <v>1981.8913751299999</v>
      </c>
      <c r="O105" s="89">
        <f>SUM(C105:N105)</f>
        <v>22794.030455740001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38" s="55" customFormat="1">
      <c r="A106" s="69"/>
      <c r="B106" s="24" t="s">
        <v>78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2469.9643835799998</v>
      </c>
      <c r="I106" s="53">
        <v>4501.0152688300022</v>
      </c>
      <c r="J106" s="53">
        <v>4073.6269109700002</v>
      </c>
      <c r="K106" s="53">
        <v>4528.0687793100005</v>
      </c>
      <c r="L106" s="53">
        <v>1702.5189410900002</v>
      </c>
      <c r="M106" s="53">
        <v>2896.4170958899999</v>
      </c>
      <c r="N106" s="53">
        <v>1922.0013698499999</v>
      </c>
      <c r="O106" s="105">
        <f>SUM(C106:N106)</f>
        <v>22093.612749520002</v>
      </c>
      <c r="P106" s="31"/>
      <c r="Q106" s="31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54"/>
    </row>
    <row r="107" spans="1:38">
      <c r="B107" s="25" t="s">
        <v>79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89">
        <f>SUM(C107:N107)</f>
        <v>0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1:38">
      <c r="B108" s="25" t="s">
        <v>80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5.2349821899999993</v>
      </c>
      <c r="I108" s="6">
        <v>2.2505084900000001</v>
      </c>
      <c r="J108" s="6">
        <v>2.0368134540000002</v>
      </c>
      <c r="K108" s="6">
        <v>2.2640342700000002</v>
      </c>
      <c r="L108" s="6">
        <v>0.85125948000000007</v>
      </c>
      <c r="M108" s="6">
        <v>1.4482085500000001</v>
      </c>
      <c r="N108" s="6">
        <v>0.96100067999999994</v>
      </c>
      <c r="O108" s="89">
        <f>SUM(C108:N108)</f>
        <v>15.046807114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38" s="55" customFormat="1">
      <c r="A109" s="73" t="s">
        <v>81</v>
      </c>
      <c r="B109" s="24" t="s">
        <v>78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5.2349821899999993</v>
      </c>
      <c r="I109" s="53">
        <v>2.2505084900000001</v>
      </c>
      <c r="J109" s="53">
        <v>2.0368134540000002</v>
      </c>
      <c r="K109" s="53">
        <v>2.2640342700000002</v>
      </c>
      <c r="L109" s="53">
        <v>0.85125948000000007</v>
      </c>
      <c r="M109" s="53">
        <v>1.4482085500000001</v>
      </c>
      <c r="N109" s="53">
        <v>0.96100067999999994</v>
      </c>
      <c r="O109" s="105">
        <f>SUM(C109:N109)</f>
        <v>15.046807114</v>
      </c>
      <c r="P109" s="31"/>
      <c r="Q109" s="31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54"/>
    </row>
    <row r="110" spans="1:38">
      <c r="B110" s="94" t="s">
        <v>6</v>
      </c>
      <c r="C110" s="95">
        <f>+C111+C112+C113</f>
        <v>0</v>
      </c>
      <c r="D110" s="95">
        <f t="shared" ref="D110:O110" si="26">+D111+D112+D113</f>
        <v>0</v>
      </c>
      <c r="E110" s="95">
        <f t="shared" si="26"/>
        <v>0</v>
      </c>
      <c r="F110" s="95">
        <f t="shared" si="26"/>
        <v>0</v>
      </c>
      <c r="G110" s="95">
        <f t="shared" si="26"/>
        <v>0</v>
      </c>
      <c r="H110" s="95">
        <f t="shared" si="26"/>
        <v>75.437945766491993</v>
      </c>
      <c r="I110" s="95">
        <f t="shared" si="26"/>
        <v>89.256833648606957</v>
      </c>
      <c r="J110" s="95">
        <f t="shared" si="26"/>
        <v>94.103447846860035</v>
      </c>
      <c r="K110" s="95">
        <f t="shared" si="26"/>
        <v>0</v>
      </c>
      <c r="L110" s="95">
        <f t="shared" si="26"/>
        <v>0</v>
      </c>
      <c r="M110" s="95">
        <f t="shared" si="26"/>
        <v>0</v>
      </c>
      <c r="N110" s="95">
        <f t="shared" si="26"/>
        <v>0</v>
      </c>
      <c r="O110" s="97">
        <f t="shared" si="26"/>
        <v>258.79822726195897</v>
      </c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38">
      <c r="B111" s="5" t="s">
        <v>8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75.437945766491993</v>
      </c>
      <c r="I111" s="26">
        <v>89.256833648606957</v>
      </c>
      <c r="J111" s="26">
        <v>94.103447846860035</v>
      </c>
      <c r="K111" s="26">
        <v>0</v>
      </c>
      <c r="L111" s="26">
        <v>0</v>
      </c>
      <c r="M111" s="26">
        <v>0</v>
      </c>
      <c r="N111" s="26">
        <v>0</v>
      </c>
      <c r="O111" s="89">
        <f>SUM(C111:N111)</f>
        <v>258.79822726195897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>
      <c r="B112" s="5" t="s">
        <v>9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89">
        <f>SUM(C112:N112)</f>
        <v>0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spans="1:28">
      <c r="B113" s="5" t="s">
        <v>10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89">
        <f>SUM(C113:N113)</f>
        <v>0</v>
      </c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1:28">
      <c r="B114" s="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89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1:28" s="49" customFormat="1" ht="15.75" thickBot="1">
      <c r="A115" s="71"/>
      <c r="B115" s="98" t="s">
        <v>71</v>
      </c>
      <c r="C115" s="99">
        <f>+C116+C120</f>
        <v>0</v>
      </c>
      <c r="D115" s="99">
        <f t="shared" ref="D115:O115" si="27">+D116+D120</f>
        <v>0</v>
      </c>
      <c r="E115" s="99">
        <f t="shared" si="27"/>
        <v>0</v>
      </c>
      <c r="F115" s="99">
        <f t="shared" si="27"/>
        <v>0</v>
      </c>
      <c r="G115" s="99">
        <f t="shared" si="27"/>
        <v>0</v>
      </c>
      <c r="H115" s="99">
        <f t="shared" si="27"/>
        <v>0</v>
      </c>
      <c r="I115" s="99">
        <f t="shared" si="27"/>
        <v>0</v>
      </c>
      <c r="J115" s="99">
        <f t="shared" si="27"/>
        <v>0</v>
      </c>
      <c r="K115" s="99">
        <f t="shared" si="27"/>
        <v>0</v>
      </c>
      <c r="L115" s="99">
        <f t="shared" si="27"/>
        <v>0</v>
      </c>
      <c r="M115" s="99">
        <f t="shared" si="27"/>
        <v>0</v>
      </c>
      <c r="N115" s="99">
        <f t="shared" si="27"/>
        <v>0</v>
      </c>
      <c r="O115" s="99">
        <f t="shared" si="27"/>
        <v>0</v>
      </c>
      <c r="P115" s="31"/>
      <c r="Q115" s="31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ht="15.75" thickTop="1">
      <c r="B116" s="101" t="s">
        <v>14</v>
      </c>
      <c r="C116" s="95">
        <f t="shared" ref="C116:O116" si="28">+C117+C118+C119</f>
        <v>0</v>
      </c>
      <c r="D116" s="95">
        <f t="shared" si="28"/>
        <v>0</v>
      </c>
      <c r="E116" s="95">
        <f t="shared" si="28"/>
        <v>0</v>
      </c>
      <c r="F116" s="95">
        <f t="shared" si="28"/>
        <v>0</v>
      </c>
      <c r="G116" s="95">
        <f t="shared" si="28"/>
        <v>0</v>
      </c>
      <c r="H116" s="95">
        <f t="shared" si="28"/>
        <v>0</v>
      </c>
      <c r="I116" s="95">
        <f t="shared" si="28"/>
        <v>0</v>
      </c>
      <c r="J116" s="95">
        <f t="shared" si="28"/>
        <v>0</v>
      </c>
      <c r="K116" s="95">
        <f t="shared" si="28"/>
        <v>0</v>
      </c>
      <c r="L116" s="95">
        <f t="shared" si="28"/>
        <v>0</v>
      </c>
      <c r="M116" s="95">
        <f t="shared" si="28"/>
        <v>0</v>
      </c>
      <c r="N116" s="95">
        <f t="shared" si="28"/>
        <v>0</v>
      </c>
      <c r="O116" s="95">
        <f t="shared" si="28"/>
        <v>0</v>
      </c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1:28">
      <c r="B117" s="5" t="s">
        <v>11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89">
        <f>SUM(C117:N117)</f>
        <v>0</v>
      </c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1:28">
      <c r="B118" s="5" t="s">
        <v>9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89">
        <f>SUM(C118:N118)</f>
        <v>0</v>
      </c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1:28">
      <c r="B119" s="5" t="s">
        <v>10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89">
        <f>SUM(C119:N119)</f>
        <v>0</v>
      </c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1:28">
      <c r="B120" s="94" t="s">
        <v>6</v>
      </c>
      <c r="C120" s="95">
        <f t="shared" ref="C120:O120" si="29">+C121+C122+C123</f>
        <v>0</v>
      </c>
      <c r="D120" s="95">
        <f t="shared" si="29"/>
        <v>0</v>
      </c>
      <c r="E120" s="95">
        <f t="shared" si="29"/>
        <v>0</v>
      </c>
      <c r="F120" s="95">
        <f t="shared" si="29"/>
        <v>0</v>
      </c>
      <c r="G120" s="95">
        <f t="shared" si="29"/>
        <v>0</v>
      </c>
      <c r="H120" s="95">
        <f t="shared" si="29"/>
        <v>0</v>
      </c>
      <c r="I120" s="95">
        <f t="shared" si="29"/>
        <v>0</v>
      </c>
      <c r="J120" s="95">
        <f t="shared" si="29"/>
        <v>0</v>
      </c>
      <c r="K120" s="95">
        <f t="shared" si="29"/>
        <v>0</v>
      </c>
      <c r="L120" s="95">
        <f t="shared" si="29"/>
        <v>0</v>
      </c>
      <c r="M120" s="95">
        <f t="shared" si="29"/>
        <v>0</v>
      </c>
      <c r="N120" s="95">
        <f t="shared" si="29"/>
        <v>0</v>
      </c>
      <c r="O120" s="97">
        <f t="shared" si="29"/>
        <v>0</v>
      </c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1:28">
      <c r="B121" s="5" t="s">
        <v>8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89">
        <f>SUM(C121:N121)</f>
        <v>0</v>
      </c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1:28">
      <c r="B122" s="5" t="s">
        <v>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89">
        <f>SUM(C122:N122)</f>
        <v>0</v>
      </c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1:28">
      <c r="B123" s="5" t="s">
        <v>10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89">
        <f>SUM(C123:N123)</f>
        <v>0</v>
      </c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1:28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89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1:28" ht="15.75" thickBot="1">
      <c r="B125" s="98" t="s">
        <v>72</v>
      </c>
      <c r="C125" s="99">
        <f t="shared" ref="C125:O125" si="30">+C126+C131</f>
        <v>0</v>
      </c>
      <c r="D125" s="99">
        <f t="shared" si="30"/>
        <v>0</v>
      </c>
      <c r="E125" s="99">
        <f t="shared" si="30"/>
        <v>0</v>
      </c>
      <c r="F125" s="99">
        <f t="shared" si="30"/>
        <v>0</v>
      </c>
      <c r="G125" s="99">
        <f t="shared" si="30"/>
        <v>0</v>
      </c>
      <c r="H125" s="99">
        <f t="shared" si="30"/>
        <v>0</v>
      </c>
      <c r="I125" s="99">
        <f t="shared" si="30"/>
        <v>0</v>
      </c>
      <c r="J125" s="99">
        <f t="shared" si="30"/>
        <v>0</v>
      </c>
      <c r="K125" s="99">
        <f t="shared" si="30"/>
        <v>0</v>
      </c>
      <c r="L125" s="99">
        <f t="shared" si="30"/>
        <v>0</v>
      </c>
      <c r="M125" s="99">
        <f t="shared" si="30"/>
        <v>0</v>
      </c>
      <c r="N125" s="99">
        <f t="shared" si="30"/>
        <v>0</v>
      </c>
      <c r="O125" s="99">
        <f t="shared" si="30"/>
        <v>0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1:28" ht="15.75" thickTop="1">
      <c r="B126" s="101" t="s">
        <v>13</v>
      </c>
      <c r="C126" s="95">
        <f t="shared" ref="C126:N126" si="31">+C127+C129+C130</f>
        <v>0</v>
      </c>
      <c r="D126" s="95">
        <f t="shared" si="31"/>
        <v>0</v>
      </c>
      <c r="E126" s="95">
        <f t="shared" si="31"/>
        <v>0</v>
      </c>
      <c r="F126" s="95">
        <f t="shared" si="31"/>
        <v>0</v>
      </c>
      <c r="G126" s="95">
        <f t="shared" si="31"/>
        <v>0</v>
      </c>
      <c r="H126" s="95">
        <f t="shared" si="31"/>
        <v>0</v>
      </c>
      <c r="I126" s="95">
        <f t="shared" si="31"/>
        <v>0</v>
      </c>
      <c r="J126" s="95">
        <f t="shared" si="31"/>
        <v>0</v>
      </c>
      <c r="K126" s="95">
        <f t="shared" si="31"/>
        <v>0</v>
      </c>
      <c r="L126" s="95">
        <f t="shared" si="31"/>
        <v>0</v>
      </c>
      <c r="M126" s="95">
        <f t="shared" si="31"/>
        <v>0</v>
      </c>
      <c r="N126" s="95">
        <f t="shared" si="31"/>
        <v>0</v>
      </c>
      <c r="O126" s="97">
        <f>+O127+O129+O130</f>
        <v>0</v>
      </c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1:28">
      <c r="B127" s="5" t="s">
        <v>11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89">
        <f>SUM(C127:N127)</f>
        <v>0</v>
      </c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8" s="55" customFormat="1">
      <c r="A128" s="69"/>
      <c r="B128" s="16" t="s">
        <v>42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89">
        <f t="shared" ref="O128:O130" si="32">SUM(C128:N128)</f>
        <v>0</v>
      </c>
      <c r="P128" s="31"/>
      <c r="Q128" s="31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54"/>
    </row>
    <row r="129" spans="1:30">
      <c r="B129" s="5" t="s">
        <v>9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89">
        <f t="shared" si="32"/>
        <v>0</v>
      </c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1:30">
      <c r="B130" s="5" t="s">
        <v>10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89">
        <f t="shared" si="32"/>
        <v>0</v>
      </c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1:30">
      <c r="B131" s="94" t="s">
        <v>6</v>
      </c>
      <c r="C131" s="95">
        <f t="shared" ref="C131:N131" si="33">+C132+C133+C134</f>
        <v>0</v>
      </c>
      <c r="D131" s="95">
        <f t="shared" si="33"/>
        <v>0</v>
      </c>
      <c r="E131" s="95">
        <f t="shared" si="33"/>
        <v>0</v>
      </c>
      <c r="F131" s="95">
        <f t="shared" si="33"/>
        <v>0</v>
      </c>
      <c r="G131" s="95">
        <f t="shared" si="33"/>
        <v>0</v>
      </c>
      <c r="H131" s="95">
        <f t="shared" si="33"/>
        <v>0</v>
      </c>
      <c r="I131" s="95">
        <f t="shared" si="33"/>
        <v>0</v>
      </c>
      <c r="J131" s="95">
        <f t="shared" si="33"/>
        <v>0</v>
      </c>
      <c r="K131" s="95">
        <f t="shared" si="33"/>
        <v>0</v>
      </c>
      <c r="L131" s="95">
        <f t="shared" si="33"/>
        <v>0</v>
      </c>
      <c r="M131" s="95">
        <f t="shared" si="33"/>
        <v>0</v>
      </c>
      <c r="N131" s="95">
        <f t="shared" si="33"/>
        <v>0</v>
      </c>
      <c r="O131" s="97">
        <f>+O132+O133+O134</f>
        <v>0</v>
      </c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1:30">
      <c r="B132" s="5" t="s">
        <v>8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89">
        <f>SUM(C132:N132)</f>
        <v>0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1:30">
      <c r="B133" s="5" t="s">
        <v>9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89">
        <f>SUM(C133:N133)</f>
        <v>0</v>
      </c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1:30">
      <c r="B134" s="5" t="s">
        <v>10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89">
        <f>SUM(C134:N134)</f>
        <v>0</v>
      </c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30"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spans="1:30" ht="15.75" thickBot="1">
      <c r="B136" s="98" t="s">
        <v>51</v>
      </c>
      <c r="C136" s="99">
        <f>+C137+C143</f>
        <v>0</v>
      </c>
      <c r="D136" s="99">
        <f t="shared" ref="D136:O136" si="34">+D137+D143</f>
        <v>0</v>
      </c>
      <c r="E136" s="99">
        <f t="shared" si="34"/>
        <v>0</v>
      </c>
      <c r="F136" s="99">
        <f t="shared" si="34"/>
        <v>0</v>
      </c>
      <c r="G136" s="99">
        <f t="shared" si="34"/>
        <v>0</v>
      </c>
      <c r="H136" s="99">
        <f t="shared" si="34"/>
        <v>3887.7100863860278</v>
      </c>
      <c r="I136" s="99">
        <f t="shared" si="34"/>
        <v>0</v>
      </c>
      <c r="J136" s="99">
        <f t="shared" si="34"/>
        <v>0</v>
      </c>
      <c r="K136" s="99">
        <f t="shared" si="34"/>
        <v>3005.6327113199995</v>
      </c>
      <c r="L136" s="99">
        <f t="shared" si="34"/>
        <v>740.3624102</v>
      </c>
      <c r="M136" s="99">
        <f t="shared" si="34"/>
        <v>705.75342465999995</v>
      </c>
      <c r="N136" s="99">
        <f t="shared" si="34"/>
        <v>3952.1472701500006</v>
      </c>
      <c r="O136" s="99">
        <f t="shared" si="34"/>
        <v>12291.605902716028</v>
      </c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1:30" ht="15.75" thickTop="1">
      <c r="A137" s="72" t="s">
        <v>84</v>
      </c>
      <c r="B137" s="101" t="s">
        <v>1</v>
      </c>
      <c r="C137" s="95">
        <f t="shared" ref="C137:O137" si="35">+C138+C140+C141</f>
        <v>0</v>
      </c>
      <c r="D137" s="95">
        <f t="shared" si="35"/>
        <v>0</v>
      </c>
      <c r="E137" s="95">
        <f t="shared" si="35"/>
        <v>0</v>
      </c>
      <c r="F137" s="95">
        <f t="shared" si="35"/>
        <v>0</v>
      </c>
      <c r="G137" s="95">
        <f t="shared" si="35"/>
        <v>0</v>
      </c>
      <c r="H137" s="95">
        <f t="shared" si="35"/>
        <v>3887.7100863860278</v>
      </c>
      <c r="I137" s="95">
        <f t="shared" si="35"/>
        <v>0</v>
      </c>
      <c r="J137" s="95">
        <f t="shared" si="35"/>
        <v>0</v>
      </c>
      <c r="K137" s="95">
        <f t="shared" si="35"/>
        <v>3005.6327113199995</v>
      </c>
      <c r="L137" s="95">
        <f t="shared" si="35"/>
        <v>740.3624102</v>
      </c>
      <c r="M137" s="95">
        <f t="shared" si="35"/>
        <v>705.75342465999995</v>
      </c>
      <c r="N137" s="95">
        <f t="shared" si="35"/>
        <v>3952.1472701500006</v>
      </c>
      <c r="O137" s="95">
        <f t="shared" si="35"/>
        <v>12291.605902716028</v>
      </c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spans="1:30">
      <c r="B138" s="25" t="s">
        <v>77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3887.7100863860278</v>
      </c>
      <c r="I138" s="6">
        <v>0</v>
      </c>
      <c r="J138" s="6">
        <v>0</v>
      </c>
      <c r="K138" s="6">
        <v>3005.6327113199995</v>
      </c>
      <c r="L138" s="6">
        <v>740.3624102</v>
      </c>
      <c r="M138" s="6">
        <v>705.75342465999995</v>
      </c>
      <c r="N138" s="6">
        <v>3952.1472701500006</v>
      </c>
      <c r="O138" s="89">
        <f>SUM(C138:N138)</f>
        <v>12291.605902716028</v>
      </c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35"/>
      <c r="AC138" s="35"/>
      <c r="AD138" s="35"/>
    </row>
    <row r="139" spans="1:30" s="55" customFormat="1">
      <c r="A139" s="69"/>
      <c r="B139" s="24" t="s">
        <v>78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3887.7100863860278</v>
      </c>
      <c r="I139" s="53">
        <v>0</v>
      </c>
      <c r="J139" s="53">
        <v>0</v>
      </c>
      <c r="K139" s="53">
        <v>3005.6327113199995</v>
      </c>
      <c r="L139" s="53">
        <v>740.3624102</v>
      </c>
      <c r="M139" s="53">
        <v>705.75342465999995</v>
      </c>
      <c r="N139" s="53">
        <v>3952.1472701500006</v>
      </c>
      <c r="O139" s="108">
        <f t="shared" ref="O139:O142" si="36">SUM(C139:N139)</f>
        <v>12291.605902716028</v>
      </c>
      <c r="P139" s="31"/>
      <c r="Q139" s="31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54"/>
    </row>
    <row r="140" spans="1:30">
      <c r="B140" s="5" t="s">
        <v>79</v>
      </c>
      <c r="C140" s="6">
        <v>0</v>
      </c>
      <c r="D140" s="6">
        <v>0</v>
      </c>
      <c r="E140" s="53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89">
        <f t="shared" si="36"/>
        <v>0</v>
      </c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1:30">
      <c r="B141" s="5" t="s">
        <v>80</v>
      </c>
      <c r="C141" s="6">
        <v>0</v>
      </c>
      <c r="D141" s="6">
        <v>0</v>
      </c>
      <c r="E141" s="53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89">
        <f t="shared" si="36"/>
        <v>0</v>
      </c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30" s="55" customFormat="1">
      <c r="A142" s="69"/>
      <c r="B142" s="24" t="s">
        <v>78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89">
        <f t="shared" si="36"/>
        <v>0</v>
      </c>
      <c r="P142" s="31"/>
      <c r="Q142" s="31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54"/>
    </row>
    <row r="143" spans="1:30">
      <c r="B143" s="94" t="s">
        <v>12</v>
      </c>
      <c r="C143" s="95">
        <f t="shared" ref="C143:O143" si="37">+C144+C145+C146</f>
        <v>0</v>
      </c>
      <c r="D143" s="95">
        <f t="shared" si="37"/>
        <v>0</v>
      </c>
      <c r="E143" s="95">
        <f t="shared" si="37"/>
        <v>0</v>
      </c>
      <c r="F143" s="95">
        <f t="shared" si="37"/>
        <v>0</v>
      </c>
      <c r="G143" s="95">
        <f t="shared" si="37"/>
        <v>0</v>
      </c>
      <c r="H143" s="95">
        <f t="shared" si="37"/>
        <v>0</v>
      </c>
      <c r="I143" s="95">
        <f t="shared" si="37"/>
        <v>0</v>
      </c>
      <c r="J143" s="95">
        <f t="shared" si="37"/>
        <v>0</v>
      </c>
      <c r="K143" s="95">
        <f t="shared" si="37"/>
        <v>0</v>
      </c>
      <c r="L143" s="95">
        <f t="shared" si="37"/>
        <v>0</v>
      </c>
      <c r="M143" s="95">
        <f t="shared" si="37"/>
        <v>0</v>
      </c>
      <c r="N143" s="95">
        <f t="shared" si="37"/>
        <v>0</v>
      </c>
      <c r="O143" s="97">
        <f t="shared" si="37"/>
        <v>0</v>
      </c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1:30">
      <c r="B144" s="5" t="s">
        <v>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89">
        <f>SUM(C144:N144)</f>
        <v>0</v>
      </c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1:28">
      <c r="B145" s="5" t="s">
        <v>9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89">
        <f t="shared" ref="O145:O146" si="38">SUM(C145:N145)</f>
        <v>0</v>
      </c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1:28">
      <c r="B146" s="5" t="s">
        <v>10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89">
        <f t="shared" si="38"/>
        <v>0</v>
      </c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8">
      <c r="B147" s="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21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8" s="49" customFormat="1" ht="15.75" thickBot="1">
      <c r="A148" s="71"/>
      <c r="B148" s="98" t="s">
        <v>25</v>
      </c>
      <c r="C148" s="99">
        <f t="shared" ref="C148:N148" si="39">+C149+C153</f>
        <v>0</v>
      </c>
      <c r="D148" s="99">
        <f t="shared" si="39"/>
        <v>0</v>
      </c>
      <c r="E148" s="99">
        <f t="shared" si="39"/>
        <v>0</v>
      </c>
      <c r="F148" s="99">
        <f t="shared" si="39"/>
        <v>0</v>
      </c>
      <c r="G148" s="99">
        <f t="shared" si="39"/>
        <v>0</v>
      </c>
      <c r="H148" s="99">
        <f t="shared" si="39"/>
        <v>17369.5751567562</v>
      </c>
      <c r="I148" s="99">
        <f t="shared" si="39"/>
        <v>20127.285243142229</v>
      </c>
      <c r="J148" s="99">
        <f t="shared" si="39"/>
        <v>18000.853902232229</v>
      </c>
      <c r="K148" s="99">
        <f t="shared" si="39"/>
        <v>16873.562564422231</v>
      </c>
      <c r="L148" s="99">
        <f t="shared" si="39"/>
        <v>17463.374926552231</v>
      </c>
      <c r="M148" s="99">
        <f t="shared" si="39"/>
        <v>13515.16754593223</v>
      </c>
      <c r="N148" s="99">
        <f t="shared" si="39"/>
        <v>14220.920970592231</v>
      </c>
      <c r="O148" s="102"/>
      <c r="P148" s="31"/>
      <c r="Q148" s="31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</row>
    <row r="149" spans="1:28" s="49" customFormat="1" ht="15.75" thickTop="1">
      <c r="A149" s="71"/>
      <c r="B149" s="101" t="s">
        <v>1</v>
      </c>
      <c r="C149" s="95">
        <f>+C150+C151+C152</f>
        <v>0</v>
      </c>
      <c r="D149" s="95">
        <f t="shared" ref="D149:M149" si="40">+D150+D151+D152</f>
        <v>0</v>
      </c>
      <c r="E149" s="95">
        <f t="shared" si="40"/>
        <v>0</v>
      </c>
      <c r="F149" s="95">
        <f t="shared" si="40"/>
        <v>0</v>
      </c>
      <c r="G149" s="95">
        <f t="shared" si="40"/>
        <v>0</v>
      </c>
      <c r="H149" s="95">
        <f t="shared" si="40"/>
        <v>17369.5751567562</v>
      </c>
      <c r="I149" s="95">
        <f t="shared" si="40"/>
        <v>20127.285243142229</v>
      </c>
      <c r="J149" s="95">
        <f t="shared" si="40"/>
        <v>18000.853902232229</v>
      </c>
      <c r="K149" s="95">
        <f t="shared" si="40"/>
        <v>16873.562564422231</v>
      </c>
      <c r="L149" s="95">
        <f t="shared" si="40"/>
        <v>17463.374926552231</v>
      </c>
      <c r="M149" s="95">
        <f t="shared" si="40"/>
        <v>13515.16754593223</v>
      </c>
      <c r="N149" s="95">
        <f>+N150+N151+N152</f>
        <v>14220.920970592231</v>
      </c>
      <c r="O149" s="97"/>
      <c r="P149" s="31"/>
      <c r="Q149" s="31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</row>
    <row r="150" spans="1:28" s="49" customFormat="1">
      <c r="A150" s="71"/>
      <c r="B150" s="5" t="s">
        <v>11</v>
      </c>
      <c r="C150" s="23">
        <v>0</v>
      </c>
      <c r="D150" s="6">
        <v>0</v>
      </c>
      <c r="E150" s="6">
        <v>0</v>
      </c>
      <c r="F150" s="6">
        <v>0</v>
      </c>
      <c r="G150" s="6">
        <v>0</v>
      </c>
      <c r="H150" s="6">
        <v>17369.5751567562</v>
      </c>
      <c r="I150" s="6">
        <v>20127.285243142229</v>
      </c>
      <c r="J150" s="6">
        <v>18000.853902232229</v>
      </c>
      <c r="K150" s="6">
        <v>16873.562564422231</v>
      </c>
      <c r="L150" s="6">
        <v>17463.374926552231</v>
      </c>
      <c r="M150" s="6">
        <v>13515.16754593223</v>
      </c>
      <c r="N150" s="6">
        <v>14220.920970592231</v>
      </c>
      <c r="O150" s="89"/>
      <c r="P150" s="31"/>
      <c r="Q150" s="31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</row>
    <row r="151" spans="1:28" s="49" customFormat="1">
      <c r="A151" s="71"/>
      <c r="B151" s="5" t="s">
        <v>9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89"/>
      <c r="P151" s="31"/>
      <c r="Q151" s="31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</row>
    <row r="152" spans="1:28" s="49" customFormat="1">
      <c r="A152" s="71"/>
      <c r="B152" s="5" t="s">
        <v>10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89"/>
      <c r="P152" s="31"/>
      <c r="Q152" s="31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</row>
    <row r="153" spans="1:28" s="49" customFormat="1">
      <c r="A153" s="71"/>
      <c r="B153" s="94" t="s">
        <v>6</v>
      </c>
      <c r="C153" s="95">
        <f t="shared" ref="C153:N153" si="41">+C154+C155+C156</f>
        <v>0</v>
      </c>
      <c r="D153" s="95">
        <f t="shared" si="41"/>
        <v>0</v>
      </c>
      <c r="E153" s="96">
        <f t="shared" si="41"/>
        <v>0</v>
      </c>
      <c r="F153" s="96">
        <f t="shared" si="41"/>
        <v>0</v>
      </c>
      <c r="G153" s="96">
        <f t="shared" si="41"/>
        <v>0</v>
      </c>
      <c r="H153" s="96">
        <f t="shared" si="41"/>
        <v>0</v>
      </c>
      <c r="I153" s="96">
        <f t="shared" si="41"/>
        <v>0</v>
      </c>
      <c r="J153" s="96">
        <f t="shared" si="41"/>
        <v>0</v>
      </c>
      <c r="K153" s="96">
        <f t="shared" si="41"/>
        <v>0</v>
      </c>
      <c r="L153" s="96">
        <f t="shared" si="41"/>
        <v>0</v>
      </c>
      <c r="M153" s="96">
        <f t="shared" si="41"/>
        <v>0</v>
      </c>
      <c r="N153" s="96">
        <f t="shared" si="41"/>
        <v>0</v>
      </c>
      <c r="O153" s="97"/>
      <c r="P153" s="31"/>
      <c r="Q153" s="31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</row>
    <row r="154" spans="1:28" s="49" customFormat="1">
      <c r="A154" s="71"/>
      <c r="B154" s="5" t="s">
        <v>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89"/>
      <c r="P154" s="31"/>
      <c r="Q154" s="31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</row>
    <row r="155" spans="1:28" s="49" customFormat="1">
      <c r="A155" s="71"/>
      <c r="B155" s="5" t="s">
        <v>9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89"/>
      <c r="P155" s="31"/>
      <c r="Q155" s="31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s="49" customFormat="1">
      <c r="A156" s="71"/>
      <c r="B156" s="5" t="s">
        <v>10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89"/>
      <c r="P156" s="31"/>
      <c r="Q156" s="31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</row>
    <row r="157" spans="1:28" s="49" customFormat="1">
      <c r="A157" s="71"/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20"/>
      <c r="P157" s="31"/>
      <c r="Q157" s="31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</row>
    <row r="158" spans="1:28" ht="15.75" thickBot="1">
      <c r="B158" s="98" t="s">
        <v>23</v>
      </c>
      <c r="C158" s="99">
        <f>+C159+C165</f>
        <v>0</v>
      </c>
      <c r="D158" s="99">
        <f t="shared" ref="D158:O158" si="42">+D159+D165</f>
        <v>0</v>
      </c>
      <c r="E158" s="99">
        <f t="shared" si="42"/>
        <v>0</v>
      </c>
      <c r="F158" s="99">
        <f t="shared" si="42"/>
        <v>0</v>
      </c>
      <c r="G158" s="99">
        <f t="shared" si="42"/>
        <v>0</v>
      </c>
      <c r="H158" s="99">
        <f t="shared" si="42"/>
        <v>1130</v>
      </c>
      <c r="I158" s="99">
        <f t="shared" si="42"/>
        <v>2126.43134091</v>
      </c>
      <c r="J158" s="99">
        <f t="shared" si="42"/>
        <v>1127.29133781</v>
      </c>
      <c r="K158" s="99">
        <f t="shared" si="42"/>
        <v>2415.8203491899999</v>
      </c>
      <c r="L158" s="99">
        <f t="shared" si="42"/>
        <v>4688.56979082</v>
      </c>
      <c r="M158" s="99">
        <f t="shared" si="42"/>
        <v>0</v>
      </c>
      <c r="N158" s="99">
        <f t="shared" si="42"/>
        <v>929.31506849000004</v>
      </c>
      <c r="O158" s="99">
        <f t="shared" si="42"/>
        <v>12417.427887219999</v>
      </c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spans="1:28" ht="15.75" thickTop="1">
      <c r="B159" s="101" t="s">
        <v>1</v>
      </c>
      <c r="C159" s="95">
        <f>+C160+C162+C163</f>
        <v>0</v>
      </c>
      <c r="D159" s="95">
        <f t="shared" ref="D159:O159" si="43">+D160+D162+D163</f>
        <v>0</v>
      </c>
      <c r="E159" s="95">
        <f t="shared" si="43"/>
        <v>0</v>
      </c>
      <c r="F159" s="95">
        <f t="shared" si="43"/>
        <v>0</v>
      </c>
      <c r="G159" s="95">
        <f t="shared" si="43"/>
        <v>0</v>
      </c>
      <c r="H159" s="95">
        <f t="shared" si="43"/>
        <v>1130</v>
      </c>
      <c r="I159" s="95">
        <f t="shared" si="43"/>
        <v>2126.43134091</v>
      </c>
      <c r="J159" s="95">
        <f t="shared" si="43"/>
        <v>1127.29133781</v>
      </c>
      <c r="K159" s="95">
        <f t="shared" si="43"/>
        <v>2415.8203491899999</v>
      </c>
      <c r="L159" s="95">
        <f t="shared" si="43"/>
        <v>4688.56979082</v>
      </c>
      <c r="M159" s="95">
        <f t="shared" si="43"/>
        <v>0</v>
      </c>
      <c r="N159" s="95">
        <f t="shared" si="43"/>
        <v>929.31506849000004</v>
      </c>
      <c r="O159" s="95">
        <f t="shared" si="43"/>
        <v>12417.427887219999</v>
      </c>
      <c r="R159" s="48"/>
      <c r="S159" s="48"/>
      <c r="T159" s="48"/>
      <c r="U159" s="48"/>
      <c r="V159" s="48"/>
      <c r="W159" s="48"/>
      <c r="X159" s="48"/>
      <c r="Y159" s="48"/>
      <c r="Z159" s="48"/>
      <c r="AA159" s="48"/>
    </row>
    <row r="160" spans="1:28">
      <c r="A160" s="72" t="s">
        <v>82</v>
      </c>
      <c r="B160" s="5" t="s">
        <v>77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1130</v>
      </c>
      <c r="I160" s="6">
        <v>2126.43134091</v>
      </c>
      <c r="J160" s="6">
        <v>1127.29133781</v>
      </c>
      <c r="K160" s="6">
        <v>2415.8203491899999</v>
      </c>
      <c r="L160" s="23">
        <v>4688.56979082</v>
      </c>
      <c r="M160" s="23">
        <v>0</v>
      </c>
      <c r="N160" s="23">
        <v>929.31506849000004</v>
      </c>
      <c r="O160" s="89">
        <f>SUM(C160:N160)</f>
        <v>12417.427887219999</v>
      </c>
      <c r="R160" s="48"/>
      <c r="S160" s="48"/>
      <c r="T160" s="48"/>
      <c r="U160" s="48"/>
      <c r="V160" s="48"/>
      <c r="W160" s="48"/>
      <c r="X160" s="48"/>
      <c r="Y160" s="48"/>
      <c r="Z160" s="48"/>
      <c r="AA160" s="48"/>
    </row>
    <row r="161" spans="1:28" s="55" customFormat="1">
      <c r="A161" s="69"/>
      <c r="B161" s="16" t="s">
        <v>78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1130</v>
      </c>
      <c r="I161" s="53">
        <v>2126.43134091</v>
      </c>
      <c r="J161" s="53">
        <v>1127.29133781</v>
      </c>
      <c r="K161" s="53">
        <v>2415.8203491899999</v>
      </c>
      <c r="L161" s="53">
        <v>4688.56979082</v>
      </c>
      <c r="M161" s="53">
        <v>0</v>
      </c>
      <c r="N161" s="53">
        <v>929.31506849000004</v>
      </c>
      <c r="O161" s="105">
        <f>SUM(C161:N161)</f>
        <v>12417.427887219999</v>
      </c>
      <c r="P161" s="31"/>
      <c r="Q161" s="31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54"/>
    </row>
    <row r="162" spans="1:28">
      <c r="B162" s="5" t="s">
        <v>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89">
        <f>SUM(C162:N162)</f>
        <v>0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1:28">
      <c r="B163" s="5" t="s">
        <v>10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89">
        <f>SUM(C163:N163)</f>
        <v>0</v>
      </c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1:28" s="55" customFormat="1">
      <c r="A164" s="69"/>
      <c r="B164" s="16" t="s">
        <v>42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105">
        <f>SUM(C164:N164)</f>
        <v>0</v>
      </c>
      <c r="P164" s="31"/>
      <c r="Q164" s="31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54"/>
    </row>
    <row r="165" spans="1:28">
      <c r="B165" s="94" t="s">
        <v>6</v>
      </c>
      <c r="C165" s="95">
        <f t="shared" ref="C165:N165" si="44">+C166+C167+C168</f>
        <v>0</v>
      </c>
      <c r="D165" s="95">
        <f t="shared" si="44"/>
        <v>0</v>
      </c>
      <c r="E165" s="95">
        <f t="shared" si="44"/>
        <v>0</v>
      </c>
      <c r="F165" s="95">
        <f t="shared" si="44"/>
        <v>0</v>
      </c>
      <c r="G165" s="95">
        <f t="shared" si="44"/>
        <v>0</v>
      </c>
      <c r="H165" s="95">
        <f t="shared" si="44"/>
        <v>0</v>
      </c>
      <c r="I165" s="95">
        <f t="shared" si="44"/>
        <v>0</v>
      </c>
      <c r="J165" s="95">
        <f t="shared" si="44"/>
        <v>0</v>
      </c>
      <c r="K165" s="95">
        <f t="shared" si="44"/>
        <v>0</v>
      </c>
      <c r="L165" s="95">
        <f t="shared" si="44"/>
        <v>0</v>
      </c>
      <c r="M165" s="95">
        <f t="shared" si="44"/>
        <v>0</v>
      </c>
      <c r="N165" s="95">
        <f t="shared" si="44"/>
        <v>0</v>
      </c>
      <c r="O165" s="97">
        <f>+O166+O167+O168</f>
        <v>0</v>
      </c>
      <c r="R165" s="48"/>
      <c r="S165" s="48"/>
      <c r="T165" s="48"/>
      <c r="U165" s="48"/>
      <c r="V165" s="48"/>
      <c r="W165" s="48"/>
      <c r="X165" s="48"/>
      <c r="Y165" s="48"/>
      <c r="Z165" s="48"/>
      <c r="AA165" s="48"/>
    </row>
    <row r="166" spans="1:28">
      <c r="B166" s="5" t="s">
        <v>8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89">
        <f>SUM(C166:N166)</f>
        <v>0</v>
      </c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  <row r="167" spans="1:28">
      <c r="B167" s="5" t="s">
        <v>9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89">
        <f>SUM(C167:N167)</f>
        <v>0</v>
      </c>
      <c r="R167" s="48"/>
      <c r="S167" s="48"/>
      <c r="T167" s="48"/>
      <c r="U167" s="48"/>
      <c r="V167" s="48"/>
      <c r="W167" s="48"/>
      <c r="X167" s="48"/>
      <c r="Y167" s="48"/>
      <c r="Z167" s="48"/>
      <c r="AA167" s="48"/>
    </row>
    <row r="168" spans="1:28">
      <c r="B168" s="5" t="s">
        <v>10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89">
        <f>SUM(C168:N168)</f>
        <v>0</v>
      </c>
      <c r="R168" s="48"/>
      <c r="S168" s="48"/>
      <c r="T168" s="48"/>
      <c r="U168" s="48"/>
      <c r="V168" s="48"/>
      <c r="W168" s="48"/>
      <c r="X168" s="48"/>
      <c r="Y168" s="48"/>
      <c r="Z168" s="48"/>
      <c r="AA168" s="48"/>
    </row>
    <row r="169" spans="1:28"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R169" s="48"/>
      <c r="S169" s="48"/>
      <c r="T169" s="48"/>
      <c r="U169" s="48"/>
      <c r="V169" s="48"/>
      <c r="W169" s="48"/>
      <c r="X169" s="48"/>
      <c r="Y169" s="48"/>
      <c r="Z169" s="48"/>
      <c r="AA169" s="48"/>
    </row>
    <row r="170" spans="1:28" ht="15.75" thickBot="1">
      <c r="B170" s="98" t="s">
        <v>52</v>
      </c>
      <c r="C170" s="99">
        <f t="shared" ref="C170:O170" si="45">+C171+C175</f>
        <v>0</v>
      </c>
      <c r="D170" s="99">
        <f t="shared" si="45"/>
        <v>0</v>
      </c>
      <c r="E170" s="99">
        <f t="shared" si="45"/>
        <v>0</v>
      </c>
      <c r="F170" s="99">
        <f t="shared" si="45"/>
        <v>0</v>
      </c>
      <c r="G170" s="99">
        <f t="shared" si="45"/>
        <v>0</v>
      </c>
      <c r="H170" s="99">
        <f t="shared" si="45"/>
        <v>0</v>
      </c>
      <c r="I170" s="99">
        <f t="shared" si="45"/>
        <v>0</v>
      </c>
      <c r="J170" s="99">
        <f t="shared" si="45"/>
        <v>0</v>
      </c>
      <c r="K170" s="99">
        <f t="shared" si="45"/>
        <v>0</v>
      </c>
      <c r="L170" s="99">
        <f t="shared" si="45"/>
        <v>0</v>
      </c>
      <c r="M170" s="99">
        <f t="shared" si="45"/>
        <v>0</v>
      </c>
      <c r="N170" s="99">
        <f t="shared" si="45"/>
        <v>0</v>
      </c>
      <c r="O170" s="99">
        <f t="shared" si="45"/>
        <v>0</v>
      </c>
      <c r="R170" s="48"/>
      <c r="S170" s="48"/>
      <c r="T170" s="48"/>
      <c r="U170" s="48"/>
      <c r="V170" s="48"/>
      <c r="W170" s="48"/>
      <c r="X170" s="48"/>
      <c r="Y170" s="48"/>
      <c r="Z170" s="48"/>
      <c r="AA170" s="48"/>
    </row>
    <row r="171" spans="1:28" ht="15.75" thickTop="1">
      <c r="B171" s="101" t="s">
        <v>1</v>
      </c>
      <c r="C171" s="95">
        <f t="shared" ref="C171:O171" si="46">+C172+C173+C174</f>
        <v>0</v>
      </c>
      <c r="D171" s="95">
        <f t="shared" si="46"/>
        <v>0</v>
      </c>
      <c r="E171" s="95">
        <f t="shared" si="46"/>
        <v>0</v>
      </c>
      <c r="F171" s="95">
        <f t="shared" si="46"/>
        <v>0</v>
      </c>
      <c r="G171" s="95">
        <f t="shared" si="46"/>
        <v>0</v>
      </c>
      <c r="H171" s="95">
        <f t="shared" si="46"/>
        <v>0</v>
      </c>
      <c r="I171" s="95">
        <f t="shared" si="46"/>
        <v>0</v>
      </c>
      <c r="J171" s="95">
        <f t="shared" si="46"/>
        <v>0</v>
      </c>
      <c r="K171" s="95">
        <f t="shared" si="46"/>
        <v>0</v>
      </c>
      <c r="L171" s="95">
        <f t="shared" si="46"/>
        <v>0</v>
      </c>
      <c r="M171" s="95">
        <f t="shared" si="46"/>
        <v>0</v>
      </c>
      <c r="N171" s="95">
        <f t="shared" si="46"/>
        <v>0</v>
      </c>
      <c r="O171" s="95">
        <f t="shared" si="46"/>
        <v>0</v>
      </c>
      <c r="R171" s="48"/>
      <c r="S171" s="48"/>
      <c r="T171" s="48"/>
      <c r="U171" s="48"/>
      <c r="V171" s="48"/>
      <c r="W171" s="48"/>
      <c r="X171" s="48"/>
      <c r="Y171" s="48"/>
      <c r="Z171" s="48"/>
      <c r="AA171" s="48"/>
    </row>
    <row r="172" spans="1:28">
      <c r="B172" s="5" t="s">
        <v>11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89">
        <f>SUM(C172:N172)</f>
        <v>0</v>
      </c>
      <c r="R172" s="48"/>
      <c r="S172" s="48"/>
      <c r="T172" s="48"/>
      <c r="U172" s="48"/>
      <c r="V172" s="48"/>
      <c r="W172" s="48"/>
      <c r="X172" s="48"/>
      <c r="Y172" s="48"/>
      <c r="Z172" s="48"/>
      <c r="AA172" s="48"/>
    </row>
    <row r="173" spans="1:28">
      <c r="B173" s="5" t="s">
        <v>9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89">
        <f t="shared" ref="O173:O174" si="47">SUM(C173:N173)</f>
        <v>0</v>
      </c>
      <c r="R173" s="48"/>
      <c r="S173" s="48"/>
      <c r="T173" s="48"/>
      <c r="U173" s="48"/>
      <c r="V173" s="48"/>
      <c r="W173" s="48"/>
      <c r="X173" s="48"/>
      <c r="Y173" s="48"/>
      <c r="Z173" s="48"/>
      <c r="AA173" s="48"/>
    </row>
    <row r="174" spans="1:28">
      <c r="B174" s="5" t="s">
        <v>10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89">
        <f t="shared" si="47"/>
        <v>0</v>
      </c>
      <c r="R174" s="48"/>
      <c r="S174" s="48"/>
      <c r="T174" s="48"/>
      <c r="U174" s="48"/>
      <c r="V174" s="48"/>
      <c r="W174" s="48"/>
      <c r="X174" s="48"/>
      <c r="Y174" s="48"/>
      <c r="Z174" s="48"/>
      <c r="AA174" s="48"/>
    </row>
    <row r="175" spans="1:28">
      <c r="B175" s="94" t="s">
        <v>6</v>
      </c>
      <c r="C175" s="95">
        <f t="shared" ref="C175:N175" si="48">+C176+C177+C178</f>
        <v>0</v>
      </c>
      <c r="D175" s="95">
        <f t="shared" si="48"/>
        <v>0</v>
      </c>
      <c r="E175" s="95">
        <f t="shared" si="48"/>
        <v>0</v>
      </c>
      <c r="F175" s="95">
        <f t="shared" si="48"/>
        <v>0</v>
      </c>
      <c r="G175" s="95">
        <f t="shared" si="48"/>
        <v>0</v>
      </c>
      <c r="H175" s="95">
        <f t="shared" si="48"/>
        <v>0</v>
      </c>
      <c r="I175" s="95">
        <f t="shared" si="48"/>
        <v>0</v>
      </c>
      <c r="J175" s="95">
        <f t="shared" si="48"/>
        <v>0</v>
      </c>
      <c r="K175" s="95">
        <f t="shared" si="48"/>
        <v>0</v>
      </c>
      <c r="L175" s="95">
        <f t="shared" si="48"/>
        <v>0</v>
      </c>
      <c r="M175" s="95">
        <f t="shared" si="48"/>
        <v>0</v>
      </c>
      <c r="N175" s="95">
        <f t="shared" si="48"/>
        <v>0</v>
      </c>
      <c r="O175" s="97">
        <f>+O176+O177+O178</f>
        <v>0</v>
      </c>
      <c r="R175" s="48"/>
      <c r="S175" s="48"/>
      <c r="T175" s="48"/>
      <c r="U175" s="48"/>
      <c r="V175" s="48"/>
      <c r="W175" s="48"/>
      <c r="X175" s="48"/>
      <c r="Y175" s="48"/>
      <c r="Z175" s="48"/>
      <c r="AA175" s="48"/>
    </row>
    <row r="176" spans="1:28">
      <c r="B176" s="5" t="s">
        <v>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89">
        <f>SUM(C176:N176)</f>
        <v>0</v>
      </c>
      <c r="R176" s="48"/>
      <c r="S176" s="48"/>
      <c r="T176" s="48"/>
      <c r="U176" s="48"/>
      <c r="V176" s="48"/>
      <c r="W176" s="48"/>
      <c r="X176" s="48"/>
      <c r="Y176" s="48"/>
      <c r="Z176" s="48"/>
      <c r="AA176" s="48"/>
    </row>
    <row r="177" spans="1:28">
      <c r="B177" s="5" t="s">
        <v>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89">
        <f t="shared" ref="O177:O178" si="49">SUM(C177:N177)</f>
        <v>0</v>
      </c>
      <c r="R177" s="48"/>
      <c r="S177" s="48"/>
      <c r="T177" s="48"/>
      <c r="U177" s="48"/>
      <c r="V177" s="48"/>
      <c r="W177" s="48"/>
      <c r="X177" s="48"/>
      <c r="Y177" s="48"/>
      <c r="Z177" s="48"/>
      <c r="AA177" s="48"/>
    </row>
    <row r="178" spans="1:28">
      <c r="B178" s="5" t="s">
        <v>10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89">
        <f t="shared" si="49"/>
        <v>0</v>
      </c>
      <c r="R178" s="48"/>
      <c r="S178" s="48"/>
      <c r="T178" s="48"/>
      <c r="U178" s="48"/>
      <c r="V178" s="48"/>
      <c r="W178" s="48"/>
      <c r="X178" s="48"/>
      <c r="Y178" s="48"/>
      <c r="Z178" s="48"/>
      <c r="AA178" s="48"/>
    </row>
    <row r="179" spans="1:28">
      <c r="B179" s="1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20"/>
      <c r="R179" s="48"/>
      <c r="S179" s="48"/>
      <c r="T179" s="48"/>
      <c r="U179" s="48"/>
      <c r="V179" s="48"/>
      <c r="W179" s="48"/>
      <c r="X179" s="48"/>
      <c r="Y179" s="48"/>
      <c r="Z179" s="48"/>
      <c r="AA179" s="48"/>
    </row>
    <row r="180" spans="1:28" ht="15.75" thickBot="1">
      <c r="B180" s="98" t="s">
        <v>53</v>
      </c>
      <c r="C180" s="99">
        <f>+C181+C185</f>
        <v>0</v>
      </c>
      <c r="D180" s="99">
        <f t="shared" ref="D180:O180" si="50">+D181+D185</f>
        <v>0</v>
      </c>
      <c r="E180" s="99">
        <f t="shared" si="50"/>
        <v>0</v>
      </c>
      <c r="F180" s="99">
        <f t="shared" si="50"/>
        <v>0</v>
      </c>
      <c r="G180" s="99">
        <f t="shared" si="50"/>
        <v>0</v>
      </c>
      <c r="H180" s="99">
        <f t="shared" si="50"/>
        <v>0</v>
      </c>
      <c r="I180" s="99">
        <f t="shared" si="50"/>
        <v>0</v>
      </c>
      <c r="J180" s="99">
        <f t="shared" si="50"/>
        <v>0</v>
      </c>
      <c r="K180" s="99">
        <f t="shared" si="50"/>
        <v>0</v>
      </c>
      <c r="L180" s="99">
        <f t="shared" si="50"/>
        <v>0</v>
      </c>
      <c r="M180" s="99">
        <f t="shared" si="50"/>
        <v>0</v>
      </c>
      <c r="N180" s="99">
        <f t="shared" si="50"/>
        <v>0</v>
      </c>
      <c r="O180" s="99">
        <f t="shared" si="50"/>
        <v>0</v>
      </c>
      <c r="R180" s="48"/>
      <c r="S180" s="48"/>
      <c r="T180" s="48"/>
      <c r="U180" s="48"/>
      <c r="V180" s="48"/>
      <c r="W180" s="48"/>
      <c r="X180" s="48"/>
      <c r="Y180" s="48"/>
      <c r="Z180" s="48"/>
      <c r="AA180" s="48"/>
    </row>
    <row r="181" spans="1:28" ht="15.75" thickTop="1">
      <c r="B181" s="101" t="s">
        <v>1</v>
      </c>
      <c r="C181" s="95">
        <f>+C182+C183+C184</f>
        <v>0</v>
      </c>
      <c r="D181" s="95">
        <f t="shared" ref="D181:O181" si="51">+D182+D183+D184</f>
        <v>0</v>
      </c>
      <c r="E181" s="95">
        <f t="shared" si="51"/>
        <v>0</v>
      </c>
      <c r="F181" s="95">
        <f t="shared" si="51"/>
        <v>0</v>
      </c>
      <c r="G181" s="95">
        <f t="shared" si="51"/>
        <v>0</v>
      </c>
      <c r="H181" s="95">
        <f t="shared" si="51"/>
        <v>0</v>
      </c>
      <c r="I181" s="95">
        <f t="shared" si="51"/>
        <v>0</v>
      </c>
      <c r="J181" s="95">
        <f t="shared" si="51"/>
        <v>0</v>
      </c>
      <c r="K181" s="95">
        <f t="shared" si="51"/>
        <v>0</v>
      </c>
      <c r="L181" s="95">
        <f t="shared" si="51"/>
        <v>0</v>
      </c>
      <c r="M181" s="95">
        <f t="shared" si="51"/>
        <v>0</v>
      </c>
      <c r="N181" s="95">
        <f t="shared" si="51"/>
        <v>0</v>
      </c>
      <c r="O181" s="95">
        <f t="shared" si="51"/>
        <v>0</v>
      </c>
      <c r="R181" s="48"/>
      <c r="S181" s="48"/>
      <c r="T181" s="48"/>
      <c r="U181" s="48"/>
      <c r="V181" s="48"/>
      <c r="W181" s="48"/>
      <c r="X181" s="48"/>
      <c r="Y181" s="48"/>
      <c r="Z181" s="48"/>
      <c r="AA181" s="48"/>
    </row>
    <row r="182" spans="1:28">
      <c r="B182" s="5" t="s">
        <v>11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89">
        <f>SUM(C182:N182)</f>
        <v>0</v>
      </c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spans="1:28">
      <c r="B183" s="5" t="s">
        <v>9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89">
        <f>SUM(C183:N183)</f>
        <v>0</v>
      </c>
      <c r="R183" s="48"/>
      <c r="S183" s="48"/>
      <c r="T183" s="48"/>
      <c r="U183" s="48"/>
      <c r="V183" s="48"/>
      <c r="W183" s="48"/>
      <c r="X183" s="48"/>
      <c r="Y183" s="48"/>
      <c r="Z183" s="48"/>
      <c r="AA183" s="48"/>
    </row>
    <row r="184" spans="1:28">
      <c r="B184" s="5" t="s">
        <v>10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89">
        <f>SUM(C184:N184)</f>
        <v>0</v>
      </c>
      <c r="R184" s="48"/>
      <c r="S184" s="48"/>
      <c r="T184" s="48"/>
      <c r="U184" s="48"/>
      <c r="V184" s="48"/>
      <c r="W184" s="48"/>
      <c r="X184" s="48"/>
      <c r="Y184" s="48"/>
      <c r="Z184" s="48"/>
      <c r="AA184" s="48"/>
    </row>
    <row r="185" spans="1:28">
      <c r="B185" s="94" t="s">
        <v>6</v>
      </c>
      <c r="C185" s="95">
        <f t="shared" ref="C185:N185" si="52">+C186+C187+C188</f>
        <v>0</v>
      </c>
      <c r="D185" s="95">
        <f t="shared" si="52"/>
        <v>0</v>
      </c>
      <c r="E185" s="95">
        <f t="shared" si="52"/>
        <v>0</v>
      </c>
      <c r="F185" s="95">
        <f t="shared" si="52"/>
        <v>0</v>
      </c>
      <c r="G185" s="95">
        <f t="shared" si="52"/>
        <v>0</v>
      </c>
      <c r="H185" s="95">
        <f t="shared" si="52"/>
        <v>0</v>
      </c>
      <c r="I185" s="95">
        <f t="shared" si="52"/>
        <v>0</v>
      </c>
      <c r="J185" s="95">
        <f t="shared" si="52"/>
        <v>0</v>
      </c>
      <c r="K185" s="95">
        <f t="shared" si="52"/>
        <v>0</v>
      </c>
      <c r="L185" s="95">
        <f t="shared" si="52"/>
        <v>0</v>
      </c>
      <c r="M185" s="95">
        <f t="shared" si="52"/>
        <v>0</v>
      </c>
      <c r="N185" s="95">
        <f t="shared" si="52"/>
        <v>0</v>
      </c>
      <c r="O185" s="97">
        <f>+O186+O187+O188</f>
        <v>0</v>
      </c>
      <c r="R185" s="48"/>
      <c r="S185" s="48"/>
      <c r="T185" s="48"/>
      <c r="U185" s="48"/>
      <c r="V185" s="48"/>
      <c r="W185" s="48"/>
      <c r="X185" s="48"/>
      <c r="Y185" s="48"/>
      <c r="Z185" s="48"/>
      <c r="AA185" s="48"/>
    </row>
    <row r="186" spans="1:28">
      <c r="B186" s="5" t="s">
        <v>8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89">
        <f>SUM(C186:N186)</f>
        <v>0</v>
      </c>
      <c r="R186" s="48"/>
      <c r="S186" s="48"/>
      <c r="T186" s="48"/>
      <c r="U186" s="48"/>
      <c r="V186" s="48"/>
      <c r="W186" s="48"/>
      <c r="X186" s="48"/>
      <c r="Y186" s="48"/>
      <c r="Z186" s="48"/>
      <c r="AA186" s="48"/>
    </row>
    <row r="187" spans="1:28">
      <c r="B187" s="5" t="s">
        <v>9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89">
        <f>SUM(C187:N187)</f>
        <v>0</v>
      </c>
      <c r="R187" s="48"/>
      <c r="S187" s="48"/>
      <c r="T187" s="48"/>
      <c r="U187" s="48"/>
      <c r="V187" s="48"/>
      <c r="W187" s="48"/>
      <c r="X187" s="48"/>
      <c r="Y187" s="48"/>
      <c r="Z187" s="48"/>
      <c r="AA187" s="48"/>
    </row>
    <row r="188" spans="1:28">
      <c r="B188" s="5" t="s">
        <v>10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89">
        <f>SUM(C188:N188)</f>
        <v>0</v>
      </c>
      <c r="R188" s="48"/>
      <c r="S188" s="48"/>
      <c r="T188" s="48"/>
      <c r="U188" s="48"/>
      <c r="V188" s="48"/>
      <c r="W188" s="48"/>
      <c r="X188" s="48"/>
      <c r="Y188" s="48"/>
      <c r="Z188" s="48"/>
      <c r="AA188" s="48"/>
    </row>
    <row r="189" spans="1:28"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89"/>
      <c r="R189" s="48"/>
      <c r="S189" s="48"/>
      <c r="T189" s="48"/>
      <c r="U189" s="48"/>
      <c r="V189" s="48"/>
      <c r="W189" s="48"/>
      <c r="X189" s="48"/>
      <c r="Y189" s="48"/>
      <c r="Z189" s="48"/>
      <c r="AA189" s="48"/>
    </row>
    <row r="190" spans="1:28" s="49" customFormat="1" ht="15.75" thickBot="1">
      <c r="A190" s="71"/>
      <c r="B190" s="98" t="s">
        <v>24</v>
      </c>
      <c r="C190" s="99">
        <f>+C191+C195</f>
        <v>0</v>
      </c>
      <c r="D190" s="99">
        <f t="shared" ref="D190:N190" si="53">+D191+D195</f>
        <v>0</v>
      </c>
      <c r="E190" s="99">
        <f t="shared" si="53"/>
        <v>0</v>
      </c>
      <c r="F190" s="99">
        <f t="shared" si="53"/>
        <v>0</v>
      </c>
      <c r="G190" s="99">
        <f t="shared" si="53"/>
        <v>0</v>
      </c>
      <c r="H190" s="99">
        <f t="shared" si="53"/>
        <v>16239.5751567562</v>
      </c>
      <c r="I190" s="99">
        <f t="shared" si="53"/>
        <v>18000.853902232229</v>
      </c>
      <c r="J190" s="99">
        <f t="shared" si="53"/>
        <v>16873.562564422231</v>
      </c>
      <c r="K190" s="99">
        <f t="shared" si="53"/>
        <v>14457.742215232231</v>
      </c>
      <c r="L190" s="99">
        <f t="shared" si="53"/>
        <v>12774.805135732231</v>
      </c>
      <c r="M190" s="99">
        <f t="shared" si="53"/>
        <v>13515.16754593223</v>
      </c>
      <c r="N190" s="99">
        <f t="shared" si="53"/>
        <v>13291.605902102232</v>
      </c>
      <c r="O190" s="102"/>
      <c r="P190" s="31"/>
      <c r="Q190" s="31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</row>
    <row r="191" spans="1:28" s="49" customFormat="1" ht="15.75" thickTop="1">
      <c r="A191" s="71"/>
      <c r="B191" s="101" t="s">
        <v>1</v>
      </c>
      <c r="C191" s="95">
        <f t="shared" ref="C191:N191" si="54">SUM(C192:C194)</f>
        <v>0</v>
      </c>
      <c r="D191" s="95">
        <f t="shared" si="54"/>
        <v>0</v>
      </c>
      <c r="E191" s="95">
        <f t="shared" si="54"/>
        <v>0</v>
      </c>
      <c r="F191" s="95">
        <f t="shared" si="54"/>
        <v>0</v>
      </c>
      <c r="G191" s="95">
        <f t="shared" si="54"/>
        <v>0</v>
      </c>
      <c r="H191" s="95">
        <f t="shared" si="54"/>
        <v>16239.5751567562</v>
      </c>
      <c r="I191" s="95">
        <f t="shared" si="54"/>
        <v>18000.853902232229</v>
      </c>
      <c r="J191" s="95">
        <f t="shared" si="54"/>
        <v>16873.562564422231</v>
      </c>
      <c r="K191" s="95">
        <f t="shared" si="54"/>
        <v>14457.742215232231</v>
      </c>
      <c r="L191" s="95">
        <f t="shared" si="54"/>
        <v>12774.805135732231</v>
      </c>
      <c r="M191" s="95">
        <f t="shared" si="54"/>
        <v>13515.16754593223</v>
      </c>
      <c r="N191" s="95">
        <f t="shared" si="54"/>
        <v>13291.605902102232</v>
      </c>
      <c r="O191" s="97"/>
      <c r="P191" s="31"/>
      <c r="Q191" s="31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</row>
    <row r="192" spans="1:28" s="49" customFormat="1">
      <c r="A192" s="71"/>
      <c r="B192" s="5" t="s">
        <v>11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16239.5751567562</v>
      </c>
      <c r="I192" s="23">
        <v>18000.853902232229</v>
      </c>
      <c r="J192" s="23">
        <v>16873.562564422231</v>
      </c>
      <c r="K192" s="23">
        <v>14457.742215232231</v>
      </c>
      <c r="L192" s="23">
        <v>12774.805135732231</v>
      </c>
      <c r="M192" s="23">
        <v>13515.16754593223</v>
      </c>
      <c r="N192" s="23">
        <v>13291.605902102232</v>
      </c>
      <c r="O192" s="89"/>
      <c r="P192" s="31"/>
      <c r="Q192" s="31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</row>
    <row r="193" spans="1:28" s="49" customFormat="1">
      <c r="A193" s="71"/>
      <c r="B193" s="5" t="s">
        <v>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89"/>
      <c r="P193" s="31"/>
      <c r="Q193" s="31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</row>
    <row r="194" spans="1:28" s="49" customFormat="1">
      <c r="A194" s="71"/>
      <c r="B194" s="5" t="s">
        <v>10</v>
      </c>
      <c r="C194" s="9">
        <v>0</v>
      </c>
      <c r="D194" s="9">
        <v>0</v>
      </c>
      <c r="E194" s="9">
        <v>0</v>
      </c>
      <c r="F194" s="9">
        <v>0</v>
      </c>
      <c r="G194" s="62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89"/>
      <c r="P194" s="31"/>
      <c r="Q194" s="31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</row>
    <row r="195" spans="1:28" s="49" customFormat="1">
      <c r="A195" s="71"/>
      <c r="B195" s="94" t="s">
        <v>12</v>
      </c>
      <c r="C195" s="95">
        <f t="shared" ref="C195:N195" si="55">SUM(C196:C198)</f>
        <v>0</v>
      </c>
      <c r="D195" s="95">
        <f t="shared" si="55"/>
        <v>0</v>
      </c>
      <c r="E195" s="96">
        <f t="shared" si="55"/>
        <v>0</v>
      </c>
      <c r="F195" s="96">
        <f t="shared" si="55"/>
        <v>0</v>
      </c>
      <c r="G195" s="96">
        <f t="shared" si="55"/>
        <v>0</v>
      </c>
      <c r="H195" s="96">
        <f t="shared" si="55"/>
        <v>0</v>
      </c>
      <c r="I195" s="96">
        <f t="shared" si="55"/>
        <v>0</v>
      </c>
      <c r="J195" s="96">
        <f t="shared" si="55"/>
        <v>0</v>
      </c>
      <c r="K195" s="96">
        <f t="shared" si="55"/>
        <v>0</v>
      </c>
      <c r="L195" s="96">
        <f t="shared" si="55"/>
        <v>0</v>
      </c>
      <c r="M195" s="96">
        <f t="shared" si="55"/>
        <v>0</v>
      </c>
      <c r="N195" s="96">
        <f t="shared" si="55"/>
        <v>0</v>
      </c>
      <c r="O195" s="97"/>
      <c r="P195" s="31"/>
      <c r="Q195" s="31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</row>
    <row r="196" spans="1:28" s="49" customFormat="1">
      <c r="A196" s="71"/>
      <c r="B196" s="5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89"/>
      <c r="P196" s="31"/>
      <c r="Q196" s="31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</row>
    <row r="197" spans="1:28" s="49" customFormat="1">
      <c r="A197" s="71"/>
      <c r="B197" s="5" t="s">
        <v>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89"/>
      <c r="P197" s="31"/>
      <c r="Q197" s="31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</row>
    <row r="198" spans="1:28" s="49" customFormat="1">
      <c r="A198" s="71"/>
      <c r="B198" s="5" t="s">
        <v>10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89"/>
      <c r="P198" s="31"/>
      <c r="Q198" s="31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</row>
    <row r="199" spans="1:28" s="49" customFormat="1">
      <c r="A199" s="71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20"/>
      <c r="P199" s="31"/>
      <c r="Q199" s="31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28" ht="15.75" thickBot="1">
      <c r="B200" s="98" t="s">
        <v>22</v>
      </c>
      <c r="C200" s="99">
        <f>+C201+C205</f>
        <v>3.4425000003466266E-3</v>
      </c>
      <c r="D200" s="99">
        <f t="shared" ref="D200:O200" si="56">+D201+D205</f>
        <v>-1.1550671530358159E-10</v>
      </c>
      <c r="E200" s="99">
        <f t="shared" si="56"/>
        <v>0</v>
      </c>
      <c r="F200" s="99">
        <f t="shared" si="56"/>
        <v>-2.2737367544323206E-13</v>
      </c>
      <c r="G200" s="99">
        <f t="shared" si="56"/>
        <v>-4.5496939549138915E-13</v>
      </c>
      <c r="H200" s="99">
        <f t="shared" si="56"/>
        <v>-1.4040298955933395E-2</v>
      </c>
      <c r="I200" s="99">
        <f t="shared" si="56"/>
        <v>3.3546514049277336</v>
      </c>
      <c r="J200" s="99">
        <f t="shared" si="56"/>
        <v>-2.6405847966093354E-3</v>
      </c>
      <c r="K200" s="99">
        <f t="shared" si="56"/>
        <v>1.9743020937958544E-2</v>
      </c>
      <c r="L200" s="99">
        <f t="shared" si="56"/>
        <v>2.7126820857688361E-2</v>
      </c>
      <c r="M200" s="99">
        <f t="shared" si="56"/>
        <v>1.4467880736333427E-2</v>
      </c>
      <c r="N200" s="99">
        <f t="shared" si="56"/>
        <v>-1.4197788192177541E-2</v>
      </c>
      <c r="O200" s="99">
        <f t="shared" si="56"/>
        <v>3.3885529553991511</v>
      </c>
      <c r="R200" s="63"/>
      <c r="S200" s="63"/>
      <c r="T200" s="63"/>
      <c r="U200" s="63"/>
      <c r="V200" s="63"/>
      <c r="W200" s="63"/>
      <c r="X200" s="63"/>
      <c r="Y200" s="63"/>
      <c r="Z200" s="48"/>
      <c r="AA200" s="48"/>
    </row>
    <row r="201" spans="1:28" ht="15.75" thickTop="1">
      <c r="B201" s="101" t="s">
        <v>15</v>
      </c>
      <c r="C201" s="95">
        <f t="shared" ref="C201:O201" si="57">SUM(C202:C204)</f>
        <v>3.4425000003466266E-3</v>
      </c>
      <c r="D201" s="95">
        <f t="shared" si="57"/>
        <v>-1.1550671530358159E-10</v>
      </c>
      <c r="E201" s="95">
        <f t="shared" si="57"/>
        <v>0</v>
      </c>
      <c r="F201" s="95">
        <f t="shared" si="57"/>
        <v>-2.2737367544323206E-13</v>
      </c>
      <c r="G201" s="95">
        <f t="shared" si="57"/>
        <v>-4.5496939549138915E-13</v>
      </c>
      <c r="H201" s="95">
        <f t="shared" si="57"/>
        <v>-1.4040298955933395E-2</v>
      </c>
      <c r="I201" s="95">
        <f t="shared" si="57"/>
        <v>3.3546514049277336</v>
      </c>
      <c r="J201" s="95">
        <f t="shared" si="57"/>
        <v>-2.6405847966093354E-3</v>
      </c>
      <c r="K201" s="95">
        <f t="shared" si="57"/>
        <v>1.9743020937958544E-2</v>
      </c>
      <c r="L201" s="95">
        <f t="shared" si="57"/>
        <v>2.7126820857688361E-2</v>
      </c>
      <c r="M201" s="95">
        <f t="shared" si="57"/>
        <v>1.4467880736333427E-2</v>
      </c>
      <c r="N201" s="95">
        <f t="shared" si="57"/>
        <v>-1.4197788192177541E-2</v>
      </c>
      <c r="O201" s="95">
        <f t="shared" si="57"/>
        <v>3.3885529553991511</v>
      </c>
      <c r="R201" s="63"/>
      <c r="S201" s="63"/>
      <c r="T201" s="63"/>
      <c r="U201" s="63"/>
      <c r="V201" s="63"/>
      <c r="W201" s="63"/>
      <c r="X201" s="63"/>
      <c r="Y201" s="63"/>
      <c r="Z201" s="48"/>
      <c r="AA201" s="48"/>
    </row>
    <row r="202" spans="1:28">
      <c r="B202" s="5" t="s">
        <v>11</v>
      </c>
      <c r="C202" s="6">
        <v>3.4425000003466266E-3</v>
      </c>
      <c r="D202" s="23">
        <v>-1.1550582712516189E-10</v>
      </c>
      <c r="E202" s="6">
        <v>0</v>
      </c>
      <c r="F202" s="6">
        <v>-2.2737367544323206E-13</v>
      </c>
      <c r="G202" s="6">
        <v>-4.5474735088646412E-13</v>
      </c>
      <c r="H202" s="6">
        <v>-1.4040298955933395E-2</v>
      </c>
      <c r="I202" s="6">
        <v>3.3529914017117335</v>
      </c>
      <c r="J202" s="6">
        <v>-2.6405847966088913E-3</v>
      </c>
      <c r="K202" s="6">
        <v>1.9731241010958911E-2</v>
      </c>
      <c r="L202" s="6">
        <v>2.7126820857688472E-2</v>
      </c>
      <c r="M202" s="6">
        <v>1.4467880736333427E-2</v>
      </c>
      <c r="N202" s="6">
        <v>-1.4197788192177541E-2</v>
      </c>
      <c r="O202" s="89">
        <f>SUM(C202:N202)</f>
        <v>3.3868811722561531</v>
      </c>
      <c r="R202" s="63"/>
      <c r="S202" s="63"/>
      <c r="T202" s="63"/>
      <c r="U202" s="63"/>
      <c r="V202" s="63"/>
      <c r="W202" s="63"/>
      <c r="X202" s="63"/>
      <c r="Y202" s="63"/>
      <c r="Z202" s="48"/>
      <c r="AA202" s="48"/>
    </row>
    <row r="203" spans="1:28">
      <c r="B203" s="5" t="s">
        <v>9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89">
        <f t="shared" ref="O203:O204" si="58">SUM(C203:N203)</f>
        <v>0</v>
      </c>
      <c r="R203" s="48"/>
      <c r="S203" s="48"/>
      <c r="T203" s="48"/>
      <c r="U203" s="48"/>
      <c r="V203" s="48"/>
      <c r="W203" s="48"/>
      <c r="X203" s="48"/>
      <c r="Y203" s="48"/>
      <c r="Z203" s="48"/>
      <c r="AA203" s="48"/>
    </row>
    <row r="204" spans="1:28">
      <c r="B204" s="5" t="s">
        <v>10</v>
      </c>
      <c r="C204" s="6">
        <v>0</v>
      </c>
      <c r="D204" s="6">
        <v>-8.8817841970012523E-16</v>
      </c>
      <c r="E204" s="6">
        <v>0</v>
      </c>
      <c r="F204" s="6">
        <v>0</v>
      </c>
      <c r="G204" s="6">
        <v>-2.2204460492503131E-16</v>
      </c>
      <c r="H204" s="6">
        <v>0</v>
      </c>
      <c r="I204" s="6">
        <v>1.6600032160001277E-3</v>
      </c>
      <c r="J204" s="6">
        <v>-4.4408920985006262E-16</v>
      </c>
      <c r="K204" s="6">
        <v>1.1779926999633261E-5</v>
      </c>
      <c r="L204" s="6">
        <v>-1.1102230246251565E-16</v>
      </c>
      <c r="M204" s="6">
        <v>0</v>
      </c>
      <c r="N204" s="6">
        <v>0</v>
      </c>
      <c r="O204" s="89">
        <f t="shared" si="58"/>
        <v>1.6717831429980956E-3</v>
      </c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spans="1:28">
      <c r="B205" s="94" t="s">
        <v>6</v>
      </c>
      <c r="C205" s="95">
        <f t="shared" ref="C205:O205" si="59">SUM(C206:C208)</f>
        <v>0</v>
      </c>
      <c r="D205" s="95">
        <f t="shared" si="59"/>
        <v>0</v>
      </c>
      <c r="E205" s="95">
        <f t="shared" si="59"/>
        <v>0</v>
      </c>
      <c r="F205" s="95">
        <f t="shared" si="59"/>
        <v>0</v>
      </c>
      <c r="G205" s="95">
        <f t="shared" si="59"/>
        <v>0</v>
      </c>
      <c r="H205" s="95">
        <f t="shared" si="59"/>
        <v>0</v>
      </c>
      <c r="I205" s="95">
        <f t="shared" si="59"/>
        <v>0</v>
      </c>
      <c r="J205" s="95">
        <f t="shared" si="59"/>
        <v>0</v>
      </c>
      <c r="K205" s="95">
        <f t="shared" si="59"/>
        <v>0</v>
      </c>
      <c r="L205" s="95">
        <f t="shared" si="59"/>
        <v>0</v>
      </c>
      <c r="M205" s="95">
        <f t="shared" si="59"/>
        <v>0</v>
      </c>
      <c r="N205" s="95">
        <f t="shared" si="59"/>
        <v>0</v>
      </c>
      <c r="O205" s="97">
        <f t="shared" si="59"/>
        <v>0</v>
      </c>
      <c r="R205" s="48"/>
      <c r="S205" s="48"/>
      <c r="T205" s="48"/>
      <c r="U205" s="48"/>
      <c r="V205" s="48"/>
      <c r="W205" s="48"/>
      <c r="X205" s="48"/>
      <c r="Y205" s="48"/>
      <c r="Z205" s="48"/>
      <c r="AA205" s="48"/>
    </row>
    <row r="206" spans="1:28">
      <c r="B206" s="8" t="s">
        <v>26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89">
        <f>SUM(C206:N206)</f>
        <v>0</v>
      </c>
      <c r="R206" s="48"/>
      <c r="S206" s="48"/>
      <c r="T206" s="48"/>
      <c r="U206" s="48"/>
      <c r="V206" s="48"/>
      <c r="W206" s="48"/>
      <c r="X206" s="48"/>
      <c r="Y206" s="48"/>
      <c r="Z206" s="48"/>
      <c r="AA206" s="48"/>
    </row>
    <row r="207" spans="1:28">
      <c r="B207" s="5" t="s">
        <v>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89">
        <f t="shared" ref="O207:O208" si="60">SUM(C207:N207)</f>
        <v>0</v>
      </c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spans="1:28">
      <c r="B208" s="5" t="s">
        <v>10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89">
        <f t="shared" si="60"/>
        <v>0</v>
      </c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spans="1:28"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</row>
    <row r="210" spans="1:28" s="49" customFormat="1" ht="15.75" thickBot="1">
      <c r="A210" s="71"/>
      <c r="B210" s="98" t="s">
        <v>64</v>
      </c>
      <c r="C210" s="99">
        <f t="shared" ref="C210:N210" si="61">+C211+C215</f>
        <v>0</v>
      </c>
      <c r="D210" s="99">
        <f t="shared" si="61"/>
        <v>0</v>
      </c>
      <c r="E210" s="99">
        <f t="shared" si="61"/>
        <v>0</v>
      </c>
      <c r="F210" s="99">
        <f t="shared" si="61"/>
        <v>0</v>
      </c>
      <c r="G210" s="99">
        <f t="shared" si="61"/>
        <v>0</v>
      </c>
      <c r="H210" s="99">
        <f t="shared" si="61"/>
        <v>20127.285243142229</v>
      </c>
      <c r="I210" s="99">
        <f t="shared" si="61"/>
        <v>18000.853902232229</v>
      </c>
      <c r="J210" s="99">
        <f t="shared" si="61"/>
        <v>16873.562564422231</v>
      </c>
      <c r="K210" s="99">
        <f t="shared" si="61"/>
        <v>17463.374926552231</v>
      </c>
      <c r="L210" s="99">
        <f t="shared" si="61"/>
        <v>13515.16754593223</v>
      </c>
      <c r="M210" s="99">
        <f t="shared" si="61"/>
        <v>14220.920970592231</v>
      </c>
      <c r="N210" s="99">
        <f t="shared" si="61"/>
        <v>17243.753172252233</v>
      </c>
      <c r="O210" s="102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28" s="49" customFormat="1" ht="15.75" thickTop="1">
      <c r="A211" s="71"/>
      <c r="B211" s="101" t="s">
        <v>1</v>
      </c>
      <c r="C211" s="95">
        <f t="shared" ref="C211:N211" si="62">SUM(C212:C214)</f>
        <v>0</v>
      </c>
      <c r="D211" s="95">
        <f t="shared" si="62"/>
        <v>0</v>
      </c>
      <c r="E211" s="95">
        <f t="shared" si="62"/>
        <v>0</v>
      </c>
      <c r="F211" s="95">
        <f t="shared" si="62"/>
        <v>0</v>
      </c>
      <c r="G211" s="95">
        <f t="shared" si="62"/>
        <v>0</v>
      </c>
      <c r="H211" s="95">
        <f t="shared" si="62"/>
        <v>20127.285243142229</v>
      </c>
      <c r="I211" s="95">
        <f t="shared" si="62"/>
        <v>18000.853902232229</v>
      </c>
      <c r="J211" s="95">
        <f t="shared" si="62"/>
        <v>16873.562564422231</v>
      </c>
      <c r="K211" s="95">
        <f t="shared" si="62"/>
        <v>17463.374926552231</v>
      </c>
      <c r="L211" s="95">
        <f t="shared" si="62"/>
        <v>13515.16754593223</v>
      </c>
      <c r="M211" s="95">
        <f t="shared" si="62"/>
        <v>14220.920970592231</v>
      </c>
      <c r="N211" s="95">
        <f t="shared" si="62"/>
        <v>17243.753172252233</v>
      </c>
      <c r="O211" s="97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28" s="49" customFormat="1">
      <c r="A212" s="71"/>
      <c r="B212" s="5" t="s">
        <v>11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20127.285243142229</v>
      </c>
      <c r="I212" s="23">
        <v>18000.853902232229</v>
      </c>
      <c r="J212" s="23">
        <v>16873.562564422231</v>
      </c>
      <c r="K212" s="23">
        <v>17463.374926552231</v>
      </c>
      <c r="L212" s="23">
        <v>13515.16754593223</v>
      </c>
      <c r="M212" s="23">
        <v>14220.920970592231</v>
      </c>
      <c r="N212" s="23">
        <v>17243.753172252233</v>
      </c>
      <c r="O212" s="89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</row>
    <row r="213" spans="1:28" s="49" customFormat="1">
      <c r="A213" s="71"/>
      <c r="B213" s="5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89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</row>
    <row r="214" spans="1:28" s="49" customFormat="1">
      <c r="A214" s="71"/>
      <c r="B214" s="5" t="s">
        <v>10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89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28" s="49" customFormat="1">
      <c r="A215" s="71"/>
      <c r="B215" s="94" t="s">
        <v>12</v>
      </c>
      <c r="C215" s="95">
        <f t="shared" ref="C215:N215" si="63">SUM(C216:C218)</f>
        <v>0</v>
      </c>
      <c r="D215" s="95">
        <f t="shared" si="63"/>
        <v>0</v>
      </c>
      <c r="E215" s="95">
        <f t="shared" si="63"/>
        <v>0</v>
      </c>
      <c r="F215" s="95">
        <f t="shared" si="63"/>
        <v>0</v>
      </c>
      <c r="G215" s="95">
        <f t="shared" si="63"/>
        <v>0</v>
      </c>
      <c r="H215" s="95">
        <f t="shared" si="63"/>
        <v>0</v>
      </c>
      <c r="I215" s="95">
        <f t="shared" si="63"/>
        <v>0</v>
      </c>
      <c r="J215" s="95">
        <f t="shared" si="63"/>
        <v>0</v>
      </c>
      <c r="K215" s="95">
        <f t="shared" si="63"/>
        <v>0</v>
      </c>
      <c r="L215" s="95">
        <f t="shared" si="63"/>
        <v>0</v>
      </c>
      <c r="M215" s="95">
        <f t="shared" si="63"/>
        <v>0</v>
      </c>
      <c r="N215" s="95">
        <f t="shared" si="63"/>
        <v>0</v>
      </c>
      <c r="O215" s="97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</row>
    <row r="216" spans="1:28" s="49" customFormat="1">
      <c r="A216" s="71"/>
      <c r="B216" s="5" t="s">
        <v>8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89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</row>
    <row r="217" spans="1:28" s="49" customFormat="1">
      <c r="A217" s="71"/>
      <c r="B217" s="5" t="s">
        <v>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89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</row>
    <row r="218" spans="1:28" s="49" customFormat="1">
      <c r="A218" s="71"/>
      <c r="B218" s="5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89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</row>
    <row r="219" spans="1:28"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21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</row>
    <row r="220" spans="1:28">
      <c r="B220" s="5"/>
    </row>
    <row r="221" spans="1:28">
      <c r="B221" s="64" t="s">
        <v>60</v>
      </c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1:28" ht="14.25">
      <c r="B222" s="128" t="s">
        <v>73</v>
      </c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1:28">
      <c r="F223" s="65"/>
      <c r="G223" s="65"/>
      <c r="H223" s="65"/>
    </row>
  </sheetData>
  <dataConsolidate/>
  <mergeCells count="8">
    <mergeCell ref="B89:O89"/>
    <mergeCell ref="B222:O222"/>
    <mergeCell ref="B5:O5"/>
    <mergeCell ref="B6:O6"/>
    <mergeCell ref="B7:L7"/>
    <mergeCell ref="B8:O8"/>
    <mergeCell ref="B11:O11"/>
    <mergeCell ref="B33:O33"/>
  </mergeCells>
  <printOptions horizontalCentered="1"/>
  <pageMargins left="0.19685039370078741" right="0.19685039370078741" top="0.39370078740157483" bottom="0.39370078740157483" header="0.39370078740157483" footer="0.39370078740157483"/>
  <pageSetup scale="41" fitToHeight="2" orientation="portrait" r:id="rId1"/>
  <headerFooter alignWithMargins="0"/>
  <rowBreaks count="1" manualBreakCount="1">
    <brk id="88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runMacro">
                <anchor moveWithCells="1" sizeWithCells="1">
                  <from>
                    <xdr:col>13</xdr:col>
                    <xdr:colOff>676275</xdr:colOff>
                    <xdr:row>2</xdr:row>
                    <xdr:rowOff>9525</xdr:rowOff>
                  </from>
                  <to>
                    <xdr:col>14</xdr:col>
                    <xdr:colOff>1009650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 Interna (DOP)</vt:lpstr>
      <vt:lpstr>Verificacion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Tejada</dc:creator>
  <cp:lastModifiedBy>Pedro Manuel Joaquin Federico</cp:lastModifiedBy>
  <cp:lastPrinted>2008-03-18T21:20:27Z</cp:lastPrinted>
  <dcterms:created xsi:type="dcterms:W3CDTF">2006-08-18T14:40:26Z</dcterms:created>
  <dcterms:modified xsi:type="dcterms:W3CDTF">2019-12-19T17:21:00Z</dcterms:modified>
</cp:coreProperties>
</file>